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S:\5- Emergency\Syrian Emergency\Information Management\Inter_Agency_IM\Child_Protection\2017_Results Framework\"/>
    </mc:Choice>
  </mc:AlternateContent>
  <bookViews>
    <workbookView xWindow="0" yWindow="0" windowWidth="24000" windowHeight="9720" activeTab="6"/>
  </bookViews>
  <sheets>
    <sheet name="Readme" sheetId="29" r:id="rId1"/>
    <sheet name="Summary" sheetId="22" r:id="rId2"/>
    <sheet name="Outome 1" sheetId="41" r:id="rId3"/>
    <sheet name="Outcome 2" sheetId="38" r:id="rId4"/>
    <sheet name="Outcome 3 " sheetId="42" r:id="rId5"/>
    <sheet name="Outcome 4" sheetId="45" r:id="rId6"/>
    <sheet name="Outcome 5" sheetId="44" r:id="rId7"/>
    <sheet name="Sheet1" sheetId="43" r:id="rId8"/>
  </sheets>
  <definedNames>
    <definedName name="_xlnm.Print_Area" localSheetId="6">'Outcome 5'!$A$1:$AB$73</definedName>
  </definedNames>
  <calcPr calcId="152511"/>
</workbook>
</file>

<file path=xl/calcChain.xml><?xml version="1.0" encoding="utf-8"?>
<calcChain xmlns="http://schemas.openxmlformats.org/spreadsheetml/2006/main">
  <c r="D13" i="44" l="1"/>
  <c r="D28" i="44"/>
  <c r="D46" i="44"/>
  <c r="C74" i="22"/>
  <c r="B79" i="22"/>
  <c r="C79" i="22"/>
  <c r="C90" i="22"/>
  <c r="C91" i="22"/>
  <c r="C92" i="22"/>
  <c r="C45" i="22"/>
  <c r="C46" i="22"/>
  <c r="C47" i="22" s="1"/>
  <c r="M40" i="38" l="1"/>
  <c r="P39" i="38"/>
  <c r="O39" i="38"/>
  <c r="N39" i="38"/>
  <c r="M39" i="38"/>
  <c r="P38" i="38"/>
  <c r="O38" i="38"/>
  <c r="N38" i="38"/>
  <c r="M38" i="38"/>
  <c r="P20" i="38"/>
  <c r="O20" i="38"/>
  <c r="N20" i="38"/>
  <c r="M20" i="38"/>
  <c r="P19" i="38"/>
  <c r="O19" i="38"/>
  <c r="N19" i="38"/>
  <c r="M19" i="38"/>
  <c r="P18" i="38"/>
  <c r="O18" i="38"/>
  <c r="N18" i="38"/>
  <c r="M18" i="38"/>
  <c r="Q19" i="42" l="1"/>
  <c r="P19" i="42"/>
  <c r="O19" i="42"/>
  <c r="N19" i="42"/>
  <c r="M19" i="42"/>
  <c r="Q18" i="42"/>
  <c r="P18" i="42"/>
  <c r="O18" i="42"/>
  <c r="N18" i="42"/>
  <c r="Q60" i="41" l="1"/>
  <c r="P60" i="41"/>
  <c r="O60" i="41"/>
  <c r="N60" i="41"/>
  <c r="Q58" i="41"/>
  <c r="R57" i="41"/>
  <c r="Q37" i="41"/>
  <c r="P37" i="41"/>
  <c r="O37" i="41"/>
  <c r="N37" i="41"/>
  <c r="O17" i="41"/>
  <c r="N17" i="41"/>
  <c r="B37" i="43" l="1"/>
  <c r="C37" i="43"/>
  <c r="D37" i="43"/>
  <c r="E37" i="43"/>
  <c r="B38" i="43"/>
  <c r="C38" i="43"/>
  <c r="D38" i="43"/>
  <c r="E38" i="43"/>
  <c r="B39" i="43"/>
  <c r="D39" i="43"/>
  <c r="E39" i="43"/>
  <c r="B40" i="43"/>
  <c r="C40" i="43"/>
  <c r="D40" i="43"/>
  <c r="E40" i="43"/>
  <c r="B41" i="43"/>
  <c r="C41" i="43"/>
  <c r="D41" i="43"/>
  <c r="E41" i="43"/>
  <c r="B42" i="43"/>
  <c r="C42" i="43"/>
  <c r="D42" i="43"/>
  <c r="E42" i="43"/>
  <c r="B43" i="43"/>
  <c r="D43" i="43"/>
  <c r="E43" i="43"/>
  <c r="C36" i="43"/>
  <c r="D36" i="43"/>
  <c r="E36" i="43"/>
  <c r="C24" i="43"/>
  <c r="D24" i="43"/>
  <c r="E24" i="43"/>
  <c r="B24" i="43"/>
  <c r="B22" i="43" l="1"/>
  <c r="C22" i="43"/>
  <c r="D22" i="43"/>
  <c r="E22" i="43"/>
  <c r="E15" i="43"/>
  <c r="E16" i="43"/>
  <c r="E17" i="43"/>
  <c r="E18" i="43"/>
  <c r="E19" i="43"/>
  <c r="E20" i="43"/>
  <c r="E21" i="43"/>
  <c r="E14" i="43"/>
  <c r="D15" i="43"/>
  <c r="D16" i="43"/>
  <c r="D17" i="43"/>
  <c r="D18" i="43"/>
  <c r="D19" i="43"/>
  <c r="D20" i="43"/>
  <c r="D21" i="43"/>
  <c r="D14" i="43"/>
  <c r="B15" i="43"/>
  <c r="B16" i="43"/>
  <c r="B17" i="43"/>
  <c r="B18" i="43"/>
  <c r="B19" i="43"/>
  <c r="B20" i="43"/>
  <c r="B21" i="43"/>
  <c r="B14" i="43"/>
  <c r="F4" i="43"/>
  <c r="F5" i="43"/>
  <c r="F6" i="43"/>
  <c r="F7" i="43"/>
  <c r="F8" i="43"/>
  <c r="F9" i="43"/>
  <c r="F10" i="43"/>
  <c r="F3" i="43"/>
  <c r="E33" i="43" l="1"/>
  <c r="D33" i="43"/>
  <c r="C33" i="43"/>
  <c r="B33" i="43"/>
  <c r="E32" i="43"/>
  <c r="D32" i="43"/>
  <c r="C32" i="43"/>
  <c r="B32" i="43"/>
  <c r="E31" i="43"/>
  <c r="D31" i="43"/>
  <c r="C31" i="43"/>
  <c r="B31" i="43"/>
  <c r="E30" i="43"/>
  <c r="D30" i="43"/>
  <c r="C30" i="43"/>
  <c r="B30" i="43"/>
  <c r="E29" i="43"/>
  <c r="D29" i="43"/>
  <c r="C29" i="43"/>
  <c r="B29" i="43"/>
  <c r="E28" i="43"/>
  <c r="D28" i="43"/>
  <c r="C28" i="43"/>
  <c r="B28" i="43"/>
  <c r="E27" i="43"/>
  <c r="D27" i="43"/>
  <c r="C27" i="43"/>
  <c r="B27" i="43"/>
  <c r="E26" i="43"/>
  <c r="D26" i="43"/>
  <c r="C26" i="43"/>
  <c r="B26" i="43"/>
  <c r="G26" i="43" s="1"/>
  <c r="H26" i="43" l="1"/>
  <c r="C45" i="43"/>
  <c r="I26" i="43"/>
  <c r="D45" i="43"/>
  <c r="J26" i="43"/>
  <c r="E45" i="43"/>
  <c r="B45" i="43"/>
  <c r="C8" i="22"/>
  <c r="C9" i="22" s="1"/>
  <c r="C10" i="22" s="1"/>
</calcChain>
</file>

<file path=xl/sharedStrings.xml><?xml version="1.0" encoding="utf-8"?>
<sst xmlns="http://schemas.openxmlformats.org/spreadsheetml/2006/main" count="2380" uniqueCount="491">
  <si>
    <t>Frequency</t>
  </si>
  <si>
    <t>Baseline</t>
  </si>
  <si>
    <t>List below indicators used to evaluate the impact of programmes under outcome 1 i.e. measure Outcome 1</t>
  </si>
  <si>
    <t>Definition / Description</t>
  </si>
  <si>
    <t>Syrians</t>
  </si>
  <si>
    <t>Leb</t>
  </si>
  <si>
    <t>Indicator ID</t>
  </si>
  <si>
    <t>Outcome Indicators</t>
  </si>
  <si>
    <t>Output Indicator</t>
  </si>
  <si>
    <t>Budget</t>
  </si>
  <si>
    <t>Unit</t>
  </si>
  <si>
    <t>Akkar</t>
  </si>
  <si>
    <t>Baalbek-Hermel</t>
  </si>
  <si>
    <t>Beirut</t>
  </si>
  <si>
    <t>Bekaa</t>
  </si>
  <si>
    <t>Nabatiyeh</t>
  </si>
  <si>
    <t>North</t>
  </si>
  <si>
    <t>South</t>
  </si>
  <si>
    <t>A</t>
  </si>
  <si>
    <t>B</t>
  </si>
  <si>
    <t>C</t>
  </si>
  <si>
    <t>%</t>
  </si>
  <si>
    <t>SYR</t>
  </si>
  <si>
    <t>LEB</t>
  </si>
  <si>
    <t>Mount Lebanon</t>
  </si>
  <si>
    <t>% Humanitarian</t>
  </si>
  <si>
    <t>% Stabilization</t>
  </si>
  <si>
    <t>Output Budget (USD)</t>
  </si>
  <si>
    <t>All Population</t>
  </si>
  <si>
    <t>PRL</t>
  </si>
  <si>
    <t>PRS</t>
  </si>
  <si>
    <t>Vulnerable Lebanese</t>
  </si>
  <si>
    <t>Persons Displaced from Syria</t>
  </si>
  <si>
    <t>In Need (persons)</t>
  </si>
  <si>
    <t>Means of Verification ( how to measure and who is responsible )</t>
  </si>
  <si>
    <t>Outcome</t>
  </si>
  <si>
    <t>Output</t>
  </si>
  <si>
    <t>Targeted 2017</t>
  </si>
  <si>
    <t>2020</t>
  </si>
  <si>
    <t>2019</t>
  </si>
  <si>
    <t>Indicative Target 2018</t>
  </si>
  <si>
    <t>TBD in 2017</t>
  </si>
  <si>
    <t>TBD in 2018</t>
  </si>
  <si>
    <t>Targets 2017</t>
  </si>
  <si>
    <t>Target 2017</t>
  </si>
  <si>
    <t>Target 2018</t>
  </si>
  <si>
    <t>TBD 2017</t>
  </si>
  <si>
    <t>TBD 2018</t>
  </si>
  <si>
    <t>Targets per governorate (Mandatory at output level) - required for 2017 only</t>
  </si>
  <si>
    <t>INST</t>
  </si>
  <si>
    <t>Targets 2018 (Optional)</t>
  </si>
  <si>
    <t>year 2017</t>
  </si>
  <si>
    <t>Institutions (List them)</t>
  </si>
  <si>
    <t xml:space="preserve">Budget </t>
  </si>
  <si>
    <t>LCRP 2017/2020 Sector Logframe template</t>
  </si>
  <si>
    <t xml:space="preserve">1. Please place each Outcome on a separate Sheet within the same workbook. </t>
  </si>
  <si>
    <t>2. Please use excel formulas to sum up the budgets and % Humanitarian/Stabilization</t>
  </si>
  <si>
    <t xml:space="preserve">3. 2017/2018 budgets and targets are mandatory </t>
  </si>
  <si>
    <t>4. For institutions, you can modify the column headings and add as many columns as necessary; 1 colum per institution. Ex: School, Municipalities, SDCs , Water establishments, central ministries, etc…</t>
  </si>
  <si>
    <t>Lead Ministry</t>
  </si>
  <si>
    <t>Coordinating Agency</t>
  </si>
  <si>
    <t>Contact Information</t>
  </si>
  <si>
    <t>Version 1.0</t>
  </si>
  <si>
    <t>6. File Name should be "LCRP_2017_SECTOR_LOGFRAME_Version</t>
  </si>
  <si>
    <t>5. Please make sure to update the document version on the summary page, Cell B1</t>
  </si>
  <si>
    <t>Target 2020</t>
  </si>
  <si>
    <t>List below indicators used to measure Output 1.1</t>
  </si>
  <si>
    <t>List below indicators used to measure Output 1.2</t>
  </si>
  <si>
    <t>ex:Yearly</t>
  </si>
  <si>
    <t>Means of Verification ( how to measure and who is responsible, tools used )</t>
  </si>
  <si>
    <t>List Activities under this output 1.2</t>
  </si>
  <si>
    <t>List Activities under this output 1.1</t>
  </si>
  <si>
    <r>
      <rPr>
        <b/>
        <sz val="18"/>
        <rFont val="Calibri"/>
        <family val="2"/>
        <scheme val="minor"/>
      </rPr>
      <t>OUTPUT 1.3:</t>
    </r>
    <r>
      <rPr>
        <b/>
        <sz val="18"/>
        <color theme="8"/>
        <rFont val="Calibri"/>
        <family val="2"/>
        <scheme val="minor"/>
      </rPr>
      <t xml:space="preserve">  Favorable Protection Environment (Administrative Institutions and Practices Strengthened)</t>
    </r>
  </si>
  <si>
    <t>List Activities under this output 1.3</t>
  </si>
  <si>
    <t>List below indicators used to measure Output 1.3</t>
  </si>
  <si>
    <t>List Activities under this output 2.1</t>
  </si>
  <si>
    <t>List below indicators used to measure Output 2.1</t>
  </si>
  <si>
    <t>List below indicators used to measure Output 2.2</t>
  </si>
  <si>
    <t>List Activities under this output 2.2</t>
  </si>
  <si>
    <t>List below indicators used to measure Output 3.1</t>
  </si>
  <si>
    <t>List Activities under this output 3.1</t>
  </si>
  <si>
    <t>List below indicators used to measure Output 3.2</t>
  </si>
  <si>
    <t>List Activities under this output 3.2</t>
  </si>
  <si>
    <t>List below indicators used to measure Output 3.3</t>
  </si>
  <si>
    <t>List Activities under this output 3.3</t>
  </si>
  <si>
    <t>List below indicators used to measure Output 3.4</t>
  </si>
  <si>
    <t>List Activities under this output 3.4</t>
  </si>
  <si>
    <t>Activity 1: Legal Counselling</t>
  </si>
  <si>
    <t>Activity 2: Legal Assistance and Representation</t>
  </si>
  <si>
    <t xml:space="preserve">Activity 3: Legal Awareness </t>
  </si>
  <si>
    <t>Activity 5: Detention Interventions</t>
  </si>
  <si>
    <t>Monthly</t>
  </si>
  <si>
    <t xml:space="preserve">Activity 1: Institutional Support </t>
  </si>
  <si>
    <t xml:space="preserve">Activity 2: Capacity Building </t>
  </si>
  <si>
    <t xml:space="preserve">Activity 3: Research and Advocacy </t>
  </si>
  <si>
    <t xml:space="preserve">Activity 4: Protection Monitoring </t>
  </si>
  <si>
    <t>Activity 1: Individual Counselling and Case Management</t>
  </si>
  <si>
    <t>Activity 2: Specialized Services for PWD</t>
  </si>
  <si>
    <t>PROTECTION</t>
  </si>
  <si>
    <t>277985*total PRL</t>
  </si>
  <si>
    <r>
      <rPr>
        <b/>
        <sz val="18"/>
        <rFont val="Calibri"/>
        <family val="2"/>
        <scheme val="minor"/>
      </rPr>
      <t>OUTPUT 1.2:</t>
    </r>
    <r>
      <rPr>
        <b/>
        <sz val="18"/>
        <color theme="8"/>
        <rFont val="Calibri"/>
        <family val="2"/>
        <scheme val="minor"/>
      </rPr>
      <t xml:space="preserve">  Access to Justice, Documentation, and Legal Remedies </t>
    </r>
  </si>
  <si>
    <t>TBD</t>
  </si>
  <si>
    <t>Yearly</t>
  </si>
  <si>
    <t>Individuals</t>
  </si>
  <si>
    <t>Quarterly</t>
  </si>
  <si>
    <t xml:space="preserve">Special needs attended through specialized assistance and support </t>
  </si>
  <si>
    <t xml:space="preserve">Partners reports of individuals with specific needs assisted, - divided by - number of people who have specific needs according to VaSyR 2016 data,  RAIS, Activity Info, Assessment and Studies </t>
  </si>
  <si>
    <t xml:space="preserve">Number of individuals resettled. </t>
  </si>
  <si>
    <t xml:space="preserve">Individuals who benefitted from resettlement procedures and were able to departure </t>
  </si>
  <si>
    <t>proGres, RAIS</t>
  </si>
  <si>
    <t>Means of Verification ( how to measure and who is responsible, tools used)</t>
  </si>
  <si>
    <t>Assessments conducted and reported results</t>
  </si>
  <si>
    <t>Partners reporting</t>
  </si>
  <si>
    <t>Case</t>
  </si>
  <si>
    <t>proGres</t>
  </si>
  <si>
    <t>ActivityInfo</t>
  </si>
  <si>
    <t>Sq2</t>
  </si>
  <si>
    <t>Activity 1: Mine awareness / Mine risk education activities targeting individuals and communities at risk</t>
  </si>
  <si>
    <t>Activity 2: Mine clearance and minefield demarcation</t>
  </si>
  <si>
    <t>Referral Database on Activity Info</t>
  </si>
  <si>
    <t># referrals</t>
  </si>
  <si>
    <t>Bi-yearly</t>
  </si>
  <si>
    <t>No baseline established yet since the database was just set up.</t>
  </si>
  <si>
    <r>
      <rPr>
        <b/>
        <sz val="18"/>
        <rFont val="Calibri"/>
        <family val="2"/>
        <scheme val="minor"/>
      </rPr>
      <t>OUTPUT 1.1:</t>
    </r>
    <r>
      <rPr>
        <b/>
        <sz val="18"/>
        <color theme="8"/>
        <rFont val="Calibri"/>
        <family val="2"/>
        <scheme val="minor"/>
      </rPr>
      <t xml:space="preserve"> Access to Territory </t>
    </r>
  </si>
  <si>
    <t>individuals</t>
  </si>
  <si>
    <t>3646 as of September 2016</t>
  </si>
  <si>
    <t>N/A</t>
  </si>
  <si>
    <t>24000 estimated end of year figures based on the numbers at the end of september</t>
  </si>
  <si>
    <t>16,000 estimated end of year figures based on the numbers at the end of september</t>
  </si>
  <si>
    <t>6,000 estimated end of year figures based on the numbers at the end of september</t>
  </si>
  <si>
    <t>D</t>
  </si>
  <si>
    <t>18,000 estimated end of year figures based on the numbers at the end of september</t>
  </si>
  <si>
    <t>E</t>
  </si>
  <si>
    <t>Criteria: This must be targeting large crowds or large number of people with/without meeting them face to face (pamphlet distribution, radio programmes, etc)</t>
  </si>
  <si>
    <t>153,000 estimated end of year figures based on the numbers at the end of september</t>
  </si>
  <si>
    <t>F</t>
  </si>
  <si>
    <t>Criteria: This must be targeting individuals in prisons, police stations, detention facilities. Individuals receive legal counselling which a one on one interview, psycho-social and material support inside the prison.</t>
  </si>
  <si>
    <t>800 estimated end of year figures based on the numbers at the end of september</t>
  </si>
  <si>
    <t>Institutions</t>
  </si>
  <si>
    <t>Quartely</t>
  </si>
  <si>
    <t>550  estimated end of year figures based on the numbers at the end of september</t>
  </si>
  <si>
    <t xml:space="preserve">  The number of studies, research, reports conducted and disseminated on protection issues</t>
  </si>
  <si>
    <t xml:space="preserve"> Criteria: The studies, research, report must be on protection issues, published and accessible for public use.</t>
  </si>
  <si>
    <t>5 studies</t>
  </si>
  <si>
    <t>Criteria: The monitoring visit must be documented (ie. through production of a written assessment that is linked to the visit undertaken)</t>
  </si>
  <si>
    <t>75, 000 estimated end of year figures based on the numbers at the end of september</t>
  </si>
  <si>
    <t>Criteria: the trainings must be for individuals working in a public institution or civil society and the training must be on legal aid, and protection related issues. The training is protection related.</t>
  </si>
  <si>
    <t>VaSyr and Household profile questionaire (HPQ). PRS survey and M&amp;E visits.</t>
  </si>
  <si>
    <t>UNRWA to provide info</t>
  </si>
  <si>
    <t>Number of individuals receiving information on services</t>
  </si>
  <si>
    <t>% of community-based mechanisms that participate in addressing common issues that they have identified in their communities</t>
  </si>
  <si>
    <t>% of referrals of vulnerable individuals or households coming from members of  community-based mechanisms</t>
  </si>
  <si>
    <t xml:space="preserve">Denominator would be all referrals recorded by the reporting agency, and the numerator would be all those referrals that their supported community-based mechanisms have made themselves  (i.e. identified and referred directly by community rather than staff of the agency) .  </t>
  </si>
  <si>
    <t>Activity 1: Community Awareness and Outreach sessions</t>
  </si>
  <si>
    <t>Activity 2: Communication campaigns and mechanisms (SMS, videos, telephone trees)</t>
  </si>
  <si>
    <t>Activity 3: Activities in Community Centers</t>
  </si>
  <si>
    <t>Activity 2: Community Led Initiatives</t>
  </si>
  <si>
    <t>Activity 3: Advocacy and coordination activities</t>
  </si>
  <si>
    <t>Contaminated areas cleared from the impact of landmines, cluster boms and other items of Unxploded Ordnance (UXO)</t>
  </si>
  <si>
    <t>Activity 6:Training and Capacity Building</t>
  </si>
  <si>
    <t>Activity 5: Community-based rehabilitation services</t>
  </si>
  <si>
    <t>Activity 4: Emergency One-Off Assistance Cash / Protection Cash</t>
  </si>
  <si>
    <t>Activity 3: Specialized Services for Older Persons</t>
  </si>
  <si>
    <t>Cash Issued</t>
  </si>
  <si>
    <t>Activity 2: Mapping of individuals with specific needs by category .</t>
  </si>
  <si>
    <t>Activity 1: Identification of specific needs through registration, recording, verification and profile for Displaced Syrians, PRS, and Lebanese Returnees.</t>
  </si>
  <si>
    <t>Support to persons with specific needs provided</t>
  </si>
  <si>
    <t xml:space="preserve">proGres, RAIS, Activity Info, Assessments and Studies </t>
  </si>
  <si>
    <t>Information available on the needs of the most vulnerable women, girls, boys and men</t>
  </si>
  <si>
    <t>Specific needs/vulnerabilities assessed and identified</t>
  </si>
  <si>
    <t>List below indicators used to evaluate the impact of programmes under outcome 3 i.e. measure Outcome 3</t>
  </si>
  <si>
    <t>Individuals benefiting from safe access to cleared land and resources.</t>
  </si>
  <si>
    <t>The % of individuals who have legal residency out of the general displaced syrian population.</t>
  </si>
  <si>
    <t>The number of individuals referred provided with services.</t>
  </si>
  <si>
    <t xml:space="preserve"> 40% according to the HPQ data from Jan to Aug 2016 have legal residency.</t>
  </si>
  <si>
    <t xml:space="preserve"> </t>
  </si>
  <si>
    <t>Criteria: The counselling should target individuals  for obtaining civil documentation(birth certificates, marriage, divorce). Legal representation is for individuals who have been represented in courts, administrative bodies or dispute resolution mechanisms. The appropriate legal mechanisms must be specifically for civil documentation (birth registration, marriage, divorce) matters and they must be concluded in agreement between parties.</t>
  </si>
  <si>
    <t>Support provided to insitutions. Institutions include:  municipalities, SDCs, police stations, prisons, civil status department, GSOs, and ISF.
The support is mainly technical support, which could have a material component.</t>
  </si>
  <si>
    <t>Criteria: The counselling must be targeting individuals and must be for other legal remedies' related matters. The legal representation is for individuals who have been represented in in courts, administrative bodies, and dispute mechanisms. The dispute resolution mechanism must be specifically for other legal remedies' matters and they must be concluded in agreement between parties.</t>
  </si>
  <si>
    <t xml:space="preserve">Activity 4:  Dispute Resolution Mechanisms </t>
  </si>
  <si>
    <t>Criteria: The counselling must be targeting individuals and must be for HLP related matters. The legal representation is for individuals who have been represented in in courts, administrative bodies or dispute resolution mechanisms. The dispute resolution mechanism must be specifically for HLP matters and they must be concluded in agreement between parties.</t>
  </si>
  <si>
    <t xml:space="preserve">Criteria: The counselling must be targeting individuals and must be for obtaining legal stay. The legal representation is for individuals who have been represented in in courts, administrative bodies or dispute resolution mechanisms. </t>
  </si>
  <si>
    <t xml:space="preserve">Activity info indicator,sseparate reporting. Community-based protection guidelines. </t>
  </si>
  <si>
    <t xml:space="preserve">Community-based mechanisms refer both to ROVs, focal points, para-legal and other individual protection volunteers; as well as to groups of individuals. 1 mechanism = 1 volunteer or 1 group.                                    </t>
  </si>
  <si>
    <t>Partner Report / ActivityInfo
Criteria: new beneficiaries not previously counted under this indicator who are being trained and who are participating in activities conducted during the reporting period. For groups with fixed participants who implement action plans comprising of multiple activities. Individuals should be counted only once for the duration of the action plan.</t>
  </si>
  <si>
    <r>
      <t xml:space="preserve">The number of individuals  newly registered in the last reporting period (last calender month) as participating in community center and community-based activities. </t>
    </r>
    <r>
      <rPr>
        <sz val="18"/>
        <color rgb="FF00B0F0"/>
        <rFont val="Calibri"/>
        <family val="2"/>
        <scheme val="minor"/>
      </rPr>
      <t>This indicator will be disagregated by gender and age.</t>
    </r>
  </si>
  <si>
    <t>Activity 3: Support to co-ordination mechanisms involving authorities, service providers, and affected communities</t>
  </si>
  <si>
    <r>
      <rPr>
        <b/>
        <sz val="18"/>
        <rFont val="Calibri"/>
        <family val="2"/>
        <scheme val="minor"/>
      </rPr>
      <t>OUTPUT 2.1:</t>
    </r>
    <r>
      <rPr>
        <b/>
        <sz val="18"/>
        <color theme="8"/>
        <rFont val="Calibri"/>
        <family val="2"/>
        <scheme val="minor"/>
      </rPr>
      <t xml:space="preserve"> Communities reached through participatory mechanisms for sharing information and facilitiating feedback</t>
    </r>
  </si>
  <si>
    <r>
      <rPr>
        <b/>
        <sz val="18"/>
        <rFont val="Calibri"/>
        <family val="2"/>
        <scheme val="minor"/>
      </rPr>
      <t>OUTPUT 2.2:</t>
    </r>
    <r>
      <rPr>
        <b/>
        <sz val="18"/>
        <color theme="8"/>
        <rFont val="Calibri"/>
        <family val="2"/>
        <scheme val="minor"/>
      </rPr>
      <t xml:space="preserve"> </t>
    </r>
    <r>
      <rPr>
        <b/>
        <sz val="18"/>
        <color rgb="FF0070C0"/>
        <rFont val="Calibri"/>
        <family val="2"/>
        <scheme val="minor"/>
      </rPr>
      <t xml:space="preserve">Communities contribute to enhancing their own protection </t>
    </r>
  </si>
  <si>
    <r>
      <rPr>
        <b/>
        <sz val="18"/>
        <rFont val="Calibri"/>
        <family val="2"/>
      </rPr>
      <t>OUTPUT 3.1:</t>
    </r>
    <r>
      <rPr>
        <b/>
        <sz val="18"/>
        <color indexed="49"/>
        <rFont val="Calibri"/>
        <family val="2"/>
      </rPr>
      <t xml:space="preserve"> </t>
    </r>
    <r>
      <rPr>
        <b/>
        <sz val="18"/>
        <color rgb="FF0070C0"/>
        <rFont val="Calibri"/>
        <family val="2"/>
      </rPr>
      <t>Individual Assessment of Protection Needs</t>
    </r>
  </si>
  <si>
    <r>
      <rPr>
        <b/>
        <sz val="18"/>
        <rFont val="Calibri"/>
        <family val="2"/>
      </rPr>
      <t>OUTPUT 3.2:</t>
    </r>
    <r>
      <rPr>
        <b/>
        <sz val="18"/>
        <color indexed="49"/>
        <rFont val="Calibri"/>
        <family val="2"/>
      </rPr>
      <t xml:space="preserve"> </t>
    </r>
    <r>
      <rPr>
        <b/>
        <sz val="18"/>
        <color rgb="FF0070C0"/>
        <rFont val="Calibri"/>
        <family val="2"/>
      </rPr>
      <t>Access to Services for Persons with Specific Needs</t>
    </r>
  </si>
  <si>
    <r>
      <rPr>
        <b/>
        <sz val="18"/>
        <rFont val="Calibri"/>
        <family val="2"/>
      </rPr>
      <t>OUTPUT 3.3:</t>
    </r>
    <r>
      <rPr>
        <b/>
        <sz val="18"/>
        <color indexed="49"/>
        <rFont val="Calibri"/>
        <family val="2"/>
      </rPr>
      <t xml:space="preserve"> </t>
    </r>
    <r>
      <rPr>
        <b/>
        <sz val="18"/>
        <color rgb="FF0070C0"/>
        <rFont val="Calibri"/>
        <family val="2"/>
      </rPr>
      <t>Potential for Resettlement and Other Humanitarian Pathways Realized</t>
    </r>
  </si>
  <si>
    <r>
      <rPr>
        <b/>
        <sz val="18"/>
        <rFont val="Calibri"/>
        <family val="2"/>
      </rPr>
      <t>OUTPUT 3.4:</t>
    </r>
    <r>
      <rPr>
        <b/>
        <sz val="18"/>
        <color indexed="49"/>
        <rFont val="Calibri"/>
        <family val="2"/>
      </rPr>
      <t xml:space="preserve"> </t>
    </r>
    <r>
      <rPr>
        <b/>
        <sz val="18"/>
        <color rgb="FF0070C0"/>
        <rFont val="Calibri"/>
        <family val="2"/>
      </rPr>
      <t>Mine Action</t>
    </r>
  </si>
  <si>
    <r>
      <t xml:space="preserve">
Criteria:  The interviews have to be on individuals basis and must take place at the Lebanese border crossings.Responsibility: UNHCR-UNRWA..
The interviews must be relating to individual or group cros border crossing.</t>
    </r>
    <r>
      <rPr>
        <sz val="18"/>
        <color rgb="FF00B0F0"/>
        <rFont val="Calibri"/>
        <family val="2"/>
        <scheme val="minor"/>
      </rPr>
      <t>This indicator will be disagregated by age and gender.</t>
    </r>
    <r>
      <rPr>
        <sz val="18"/>
        <rFont val="Calibri"/>
        <family val="2"/>
        <scheme val="minor"/>
      </rPr>
      <t xml:space="preserve">
</t>
    </r>
  </si>
  <si>
    <r>
      <t xml:space="preserve">The referral must be received by MoSA. </t>
    </r>
    <r>
      <rPr>
        <sz val="18"/>
        <color rgb="FF00B0F0"/>
        <rFont val="Calibri"/>
        <family val="2"/>
        <scheme val="minor"/>
      </rPr>
      <t>This indicator will be disagregated by age and gender.</t>
    </r>
  </si>
  <si>
    <r>
      <t xml:space="preserve">The number of beneficiaries counted for this indicator are the number of individuals that receive legal counselling, legal assistance, and legal representation on legal stay related procedures. Counselling is a one-to-one advice to a beneficiary on how to obtain legal stay and what documents are required including how to overcome obstacles to obtain legal stay. A counselling service for a beneficiary is defined as the entire set of interactions dedicated to resolving one issue. A legal assistance case is an intervention of an actor to solve a problem beyond the provision of information and counselling by taking an active role in assisting the beneficiary. A legal representation case is an intervention that uses legal methodology through the services of a lawyer in situations of disputes between opposing parties or a denied service which was resolved by a court, an administrative body or through an equivalent legal process. A legal assistance/legal representation service for a beneficiary is defined as the set of interactions dedicated to resolving one issue. </t>
    </r>
    <r>
      <rPr>
        <sz val="18"/>
        <color rgb="FF00B0F0"/>
        <rFont val="Calibri"/>
        <family val="2"/>
        <scheme val="minor"/>
      </rPr>
      <t>This indicator will be disagregated by age and gender.</t>
    </r>
  </si>
  <si>
    <r>
      <t xml:space="preserve">The number of beneficiaries counted for this indicator are the number of individuals that receive information through a group information service. Information is generic and delivered to a group around a specific legal topic. Example of legal information provided: main steps of the birth registration procedure, main steps of marriage registration procedure, requirements and steps of legal stay renewal and/or regularization. </t>
    </r>
    <r>
      <rPr>
        <sz val="18"/>
        <color rgb="FF00B0F0"/>
        <rFont val="Calibri"/>
        <family val="2"/>
        <scheme val="minor"/>
      </rPr>
      <t>This indicator will be disagregated by age and gender.</t>
    </r>
  </si>
  <si>
    <r>
      <t xml:space="preserve">The number of individuals who receive legal, psycho-social and material support in detention facilities. </t>
    </r>
    <r>
      <rPr>
        <sz val="18"/>
        <color rgb="FF00B0F0"/>
        <rFont val="Calibri"/>
        <family val="2"/>
        <scheme val="minor"/>
      </rPr>
      <t>This indicator will be disagregated by age and gender.</t>
    </r>
  </si>
  <si>
    <r>
      <t xml:space="preserve">The number of people trained/capacitated specifically on the provision of legal aid, including on mediation and dispute resolution techniques. The number of public officials trained on protection issues during the last reporting period. The number of persons from civil society trained on protection issues during the last reporting period. The number of capacity building initiatives within the last reporting period for the provision of technical support to national / local authorities, including law enforcement agencies to ensure basic rights are respected. The number of persons trained on identification / referral / case management within the last reporting period. The number of staff trained in resettlement procedures during the last reporting period
The number of individuals trained, including service providers, MOSA and municipal staff. </t>
    </r>
    <r>
      <rPr>
        <sz val="18"/>
        <color rgb="FF00B0F0"/>
        <rFont val="Calibri"/>
        <family val="2"/>
        <scheme val="minor"/>
      </rPr>
      <t>This indicator will be disagregated by age and gender.</t>
    </r>
    <r>
      <rPr>
        <sz val="18"/>
        <rFont val="Calibri"/>
        <family val="2"/>
        <scheme val="minor"/>
      </rPr>
      <t xml:space="preserve">
</t>
    </r>
  </si>
  <si>
    <r>
      <t>The number of individuals consulted during monitoring visits, including to collective sites during the last reporting period.</t>
    </r>
    <r>
      <rPr>
        <sz val="18"/>
        <color rgb="FF00B0F0"/>
        <rFont val="Calibri"/>
        <family val="2"/>
        <scheme val="minor"/>
      </rPr>
      <t>This indicator will be disagregated by age and gender.</t>
    </r>
  </si>
  <si>
    <r>
      <t>Focal points and members of community-based mechanisms who are trained and active in improving assistance and services in their community.  Support includes as a minimum mentoring and monitoring.</t>
    </r>
    <r>
      <rPr>
        <sz val="18"/>
        <color rgb="FF00B0F0"/>
        <rFont val="Calibri"/>
        <family val="2"/>
        <scheme val="minor"/>
      </rPr>
      <t>This indicator will be disagregated by age and gender.</t>
    </r>
  </si>
  <si>
    <r>
      <t xml:space="preserve">Number of direct beneficiaries of community-based interventions. </t>
    </r>
    <r>
      <rPr>
        <sz val="18"/>
        <color rgb="FF00B0F0"/>
        <rFont val="Calibri"/>
        <family val="2"/>
        <scheme val="minor"/>
      </rPr>
      <t>This indicator will be disagregated by age and gender.</t>
    </r>
  </si>
  <si>
    <r>
      <t xml:space="preserve">The number of initiatives and small scale community projects contributing to improve protection of population in the target community. </t>
    </r>
    <r>
      <rPr>
        <sz val="18"/>
        <color rgb="FF00B0F0"/>
        <rFont val="Calibri"/>
        <family val="2"/>
        <scheme val="minor"/>
      </rPr>
      <t>This indicator will be disagregated by age and gender.</t>
    </r>
  </si>
  <si>
    <r>
      <t xml:space="preserve"> PWDs, women at risk, older persons, etc. </t>
    </r>
    <r>
      <rPr>
        <sz val="11"/>
        <rFont val="Calibri"/>
        <family val="2"/>
      </rPr>
      <t>who are identified through needs assessments.</t>
    </r>
    <r>
      <rPr>
        <sz val="11"/>
        <color rgb="FF00B0F0"/>
        <rFont val="Calibri"/>
        <family val="2"/>
      </rPr>
      <t>This indicator will be disagregated by age and gender.</t>
    </r>
  </si>
  <si>
    <r>
      <t xml:space="preserve">The number of beneficiaries who received individual counseling and benefited from case management. </t>
    </r>
    <r>
      <rPr>
        <sz val="11"/>
        <color rgb="FF00B0F0"/>
        <rFont val="Calibri"/>
        <family val="2"/>
        <scheme val="minor"/>
      </rPr>
      <t>This indicator will be disagregated by age and gender.</t>
    </r>
  </si>
  <si>
    <r>
      <t xml:space="preserve">Number of beneficiaries, with disabiities, receiving specific support. </t>
    </r>
    <r>
      <rPr>
        <sz val="11"/>
        <color rgb="FF00B0F0"/>
        <rFont val="Calibri"/>
        <family val="2"/>
        <scheme val="minor"/>
      </rPr>
      <t>This indicator will be disagregated by age and gender.</t>
    </r>
  </si>
  <si>
    <r>
      <t xml:space="preserve">Number of beneficiaries, with older, receiving specific support. </t>
    </r>
    <r>
      <rPr>
        <sz val="11"/>
        <color rgb="FF00B0F0"/>
        <rFont val="Calibri"/>
        <family val="2"/>
        <scheme val="minor"/>
      </rPr>
      <t>This indicator will be disagregated by age and gender..</t>
    </r>
  </si>
  <si>
    <r>
      <t xml:space="preserve">The number of beneficiaries who received cash support (emergency cash and protevtion cash). </t>
    </r>
    <r>
      <rPr>
        <sz val="11"/>
        <color rgb="FF00B0F0"/>
        <rFont val="Calibri"/>
        <family val="2"/>
        <scheme val="minor"/>
      </rPr>
      <t>TThis indicator will be disagregated by age and gender.</t>
    </r>
  </si>
  <si>
    <r>
      <t xml:space="preserve">individuals who have been submitted for resettlement/other humanitarian admissions </t>
    </r>
    <r>
      <rPr>
        <sz val="11"/>
        <color rgb="FF00B0F0"/>
        <rFont val="Calibri"/>
        <family val="2"/>
        <scheme val="minor"/>
      </rPr>
      <t>. This indicator will be disagregated by age and gender.</t>
    </r>
  </si>
  <si>
    <r>
      <t>individuals who have been submitted for resettlement/other humanitarian admissions and departed.</t>
    </r>
    <r>
      <rPr>
        <sz val="11"/>
        <color rgb="FF00B0F0"/>
        <rFont val="Calibri"/>
        <family val="2"/>
        <scheme val="minor"/>
      </rPr>
      <t>This indicator will be disagregated by age and gender.</t>
    </r>
  </si>
  <si>
    <t>OUTCOME 1: Persons displaced from Syria have their basic rights respected and fulfilled, and enjoy access to justice and have a valid legal residency</t>
  </si>
  <si>
    <r>
      <rPr>
        <b/>
        <sz val="20"/>
        <rFont val="Calibri"/>
        <family val="2"/>
      </rPr>
      <t>OUTCOME 3:</t>
    </r>
    <r>
      <rPr>
        <b/>
        <sz val="18"/>
        <rFont val="Calibri"/>
        <family val="2"/>
      </rPr>
      <t xml:space="preserve">  Access to Protection and Services is Ensured to the Most Vulnerable Women, Girls, Boys and Men Identified and Resettlement/Other Form of Humanitarian Pathways Realized</t>
    </r>
  </si>
  <si>
    <t xml:space="preserve">Number of individuals participating in providing information and facilitating feedback </t>
  </si>
  <si>
    <t>Number of individuals participating in community centres and SDCs</t>
  </si>
  <si>
    <t>Number of Individuals trained, supported, and monitored to engage in community-based mechanisms</t>
  </si>
  <si>
    <t xml:space="preserve">Number of individuals benefitting from community-based interventions </t>
  </si>
  <si>
    <t>Number of initiatives implemented through community-based interventions</t>
  </si>
  <si>
    <t>Number of individuals referred provided with services</t>
  </si>
  <si>
    <t xml:space="preserve">Number of persons interviewed </t>
  </si>
  <si>
    <t>Number of individuals who benefitted from counseling,legal  assistance, and legal representation regarding civil registration including birth registration, marriage and divorce</t>
  </si>
  <si>
    <t>Number of individuals who benefitted from counseling,legal  assistance, and legal representation regarding legal stay</t>
  </si>
  <si>
    <t>Number of individuals who benefitted from counseling,legal  assistance, and legal representation regarding HLP.</t>
  </si>
  <si>
    <t>Number of individuals who benefitted from counseling,legal  assistance, and legal representation regarding other legal remedies.</t>
  </si>
  <si>
    <t>Number individuals reached through awareness sessions on legal topics</t>
  </si>
  <si>
    <t>Number of individuals receiving comprehensive assistance in detention facilities.</t>
  </si>
  <si>
    <t>Number of  insitutions supported</t>
  </si>
  <si>
    <t>Number of individuals trained (public officials, civil society, service providers and frontliners etc.)</t>
  </si>
  <si>
    <t>Number of  studies, research, reports issued and disseminated</t>
  </si>
  <si>
    <t>Number of individuals consulted during monitoring visits including to collective sites</t>
  </si>
  <si>
    <t>Number of individuals who have been assessed individually</t>
  </si>
  <si>
    <t>Number of individuals with special needs identified and assessed</t>
  </si>
  <si>
    <t>Number of individuals with specific needs receiving specific support (non-cash)</t>
  </si>
  <si>
    <t>Number of individuals with disabilities supported</t>
  </si>
  <si>
    <t>Number of older persons receiving specific support</t>
  </si>
  <si>
    <t>Number of individuals supported (cash)</t>
  </si>
  <si>
    <t>Number of individuals submitted</t>
  </si>
  <si>
    <t>Number of individuals departed</t>
  </si>
  <si>
    <t>Number of individuals benefitting from Risk Education sessions/activities</t>
  </si>
  <si>
    <t>Numberof individuals benefitting from land release</t>
  </si>
  <si>
    <t>Number of square meters cleared/released using manual clearance</t>
  </si>
  <si>
    <t xml:space="preserve">Number of persons interviewed  regarding their cross-border movement </t>
  </si>
  <si>
    <t xml:space="preserve">Activity 1: Numberof individuals interviewed </t>
  </si>
  <si>
    <t>Activity 2: Number of individuals referred on humanitarian basis to MoSA</t>
  </si>
  <si>
    <t>% of individuals referred to MoSA for admission as displaced on exceptional humanitarian grounds granted access to Lebanon</t>
  </si>
  <si>
    <t>% of persons refered to MoSA for  admission on humanitarian criteria</t>
  </si>
  <si>
    <t>PIN</t>
  </si>
  <si>
    <t>V LEB</t>
  </si>
  <si>
    <t>P TARGETED</t>
  </si>
  <si>
    <t>TARGETED</t>
  </si>
  <si>
    <t>25% of 18,000. This is applicable for all population and not just syrians.</t>
  </si>
  <si>
    <t>4 studies</t>
  </si>
  <si>
    <t>35% of 18,000. This is applicable for all population and not just syrians.</t>
  </si>
  <si>
    <t>10% increase expected because of more cost effective community structures</t>
  </si>
  <si>
    <t xml:space="preserve">40% of 1424(total of Community groups mapped) </t>
  </si>
  <si>
    <t xml:space="preserve">30% of 1424(total of Community groups mapped) </t>
  </si>
  <si>
    <t xml:space="preserve">RAIS, should include the option of referral from community mechanism         </t>
  </si>
  <si>
    <r>
      <t>Individuals (members of community groups, but also OVs, focal points, people included in telephone trees, etc.) who actively disseminate information through defined communication channels (sessions, SMS, whatsapp, door-to-door) to reach other members of their community.</t>
    </r>
    <r>
      <rPr>
        <sz val="18"/>
        <color rgb="FF00B0F0"/>
        <rFont val="Calibri"/>
        <family val="2"/>
        <scheme val="minor"/>
      </rPr>
      <t xml:space="preserve"> This indicator will be disagregated by gender and age.</t>
    </r>
  </si>
  <si>
    <r>
      <t xml:space="preserve">The number of individuals reached through awareness sessions or activities carried out by outreach volunteers (OVs), community focal points, community groups, PRS volunteers, staff or organisations, etc.                       
This also includes the number of people that attend information or awareness sessions, and those who receive SMSs or messages through other means of communication (videos, telephone trees, etc.). </t>
    </r>
    <r>
      <rPr>
        <sz val="18"/>
        <color rgb="FF00B0F0"/>
        <rFont val="Calibri"/>
        <family val="2"/>
        <scheme val="minor"/>
      </rPr>
      <t xml:space="preserve">Disaggregate by gender, specific need, age group (adult/elderly).  </t>
    </r>
  </si>
  <si>
    <t>There are minumum standards and guidance of such focal points, against which they are monitored.</t>
  </si>
  <si>
    <t xml:space="preserve">Activity 1: Establishment, training, and support/monitoring to community groups and focal points </t>
  </si>
  <si>
    <r>
      <t>Individuals receiving Risk Education through sessions, presentations or door-to-door information dissemination.</t>
    </r>
    <r>
      <rPr>
        <sz val="11"/>
        <color rgb="FF00B0F0"/>
        <rFont val="Calibri"/>
        <family val="2"/>
        <scheme val="minor"/>
      </rPr>
      <t>This indicator will be disagregated by age and gender.</t>
    </r>
  </si>
  <si>
    <t>Activity 3: Assessment of displaced persons for resettlement and preparation of resettlement case files for submission</t>
  </si>
  <si>
    <r>
      <t>The number of beneficiaries counted for this indicator are the number of individuals that receive legal counselling, legal assistance, and legal representation on civil documentation including Brith registration, marriage, and divorcerelated procedures as well as benefiting from appropriate dispute resolution mechanisms. Counselling is a one-to-one advice to a beneficiary on how to obtain legal stay and what documents are required including how to overcome obstacles to obtain legal stay. A counselling service for a beneficiary is defined as the entire set of interactions dedicated to resolving one issue. A legal assistance case is an intervention of an actor to solve a problem beyond the provision of information and counselling by taking an active role in assisting the beneficiary. A legal representation case is an intervention that uses legal methodology through the services of a lawyer in situations of disputes between opposing parties or a denied service which was resolved by a court, an administrative body or through an equivalent legal process. A legal assistance/legal representation service for a beneficiary is defined as the set of interactions dedicated to resolving one issue.</t>
    </r>
    <r>
      <rPr>
        <sz val="18"/>
        <color rgb="FFFF0000"/>
        <rFont val="Calibri"/>
        <family val="2"/>
        <scheme val="minor"/>
      </rPr>
      <t xml:space="preserve"> </t>
    </r>
    <r>
      <rPr>
        <sz val="18"/>
        <rFont val="Calibri"/>
        <family val="2"/>
        <scheme val="minor"/>
      </rPr>
      <t>With respect to civil registration related disputes, the most appropriate mechanism would need to be considered according to the context and situation.</t>
    </r>
    <r>
      <rPr>
        <sz val="18"/>
        <color rgb="FF00B0F0"/>
        <rFont val="Calibri"/>
        <family val="2"/>
        <scheme val="minor"/>
      </rPr>
      <t>This indicator will be disagregated by age and gender.</t>
    </r>
  </si>
  <si>
    <r>
      <t>The number of beneficiaries counted for this indicator is the number of individuals that receive legal counselling, legal assistance, and legal representation on HLP related procedures. Counselling is a one-to-one advice to a beneficiary on how to obtain legal stay and what documents are required including how to overcome obstacles to obtain legal stay. A counselling service for a beneficiary is defined as the entire set of interactions dedicated to resolving one issue. A legal assistance case is an intervention of an actor to solve a problem beyond the provision of information and counselling by taking an active role in assisting the beneficiary. A legal representation case is an intervention that uses legal methodology through the services of a lawyer in situations of disputes between opposing parties or a denied service which was resolved by a court, an administrative body or through an equivalent legal process. A legal assistance/legal representation service for a beneficiary is defined as the set of interactions dedicated to resolving one issue. With respect to HLP related disputes, the most appropriate mechanism would need to be considered according to the context and situation.</t>
    </r>
    <r>
      <rPr>
        <sz val="18"/>
        <color rgb="FF00B0F0"/>
        <rFont val="Calibri"/>
        <family val="2"/>
        <scheme val="minor"/>
      </rPr>
      <t>This indicator will be disagregated by age and gender.</t>
    </r>
  </si>
  <si>
    <r>
      <t xml:space="preserve">The number of beneficiaries counted for this indicator are the number of individuals that receive legal counselling, legal assistance, and legal representation regarding other legal remedies' related procedures as well as benefit from  dispute resolution mechanisms. Counselling is a one-to-one advice to a beneficiary on how to obtain legal stay and what documents are required including how to overcome obstacles to obtain legal stay. A counselling service for a beneficiary is defined as the entire set of interactions dedicated to resolving one issue. A legal assistance case is an intervention of an actor to solve a problem beyond the provision of information and counselling by taking an active role in assisting the beneficiary. A legal representation case is an intervention that uses legal methodology through the services of a lawyer in situations of disputes between opposing parties or a denied service which was resolved by a court, an administrative body or through an equivalent legal process. A legal assistance/legal representation service for a beneficiary is defined as the set of interactions dedicated to resolving one issue. With respect to labour related disputes, the most appropriate mechanism would need to be considered according to the context and situation. </t>
    </r>
    <r>
      <rPr>
        <sz val="18"/>
        <color rgb="FF00B0F0"/>
        <rFont val="Calibri"/>
        <family val="2"/>
        <scheme val="minor"/>
      </rPr>
      <t>This indicator will be disagregated by age and gender.</t>
    </r>
  </si>
  <si>
    <t>Criteria: Must be a new institution not assisted before and the support should be for the institution itself and not for the individuals working in that particular institution. To have a broader definition on this on how to measure the activity and how to count per institution and per type of assistance</t>
  </si>
  <si>
    <t>Studies/Research</t>
  </si>
  <si>
    <r>
      <t xml:space="preserve">Number of beneficiaries whose registration is updated/verified. </t>
    </r>
    <r>
      <rPr>
        <sz val="11"/>
        <color rgb="FF00B0F0"/>
        <rFont val="Calibri"/>
        <family val="2"/>
        <scheme val="minor"/>
      </rPr>
      <t>This indicator will be disagregated by age and gender.</t>
    </r>
  </si>
  <si>
    <t>Outcome 1: Persons displaced from Syria have their basic rights respected and fulfilled, and enjoy access to justice and have a valid legal residency</t>
  </si>
  <si>
    <t>Percentage of individuals with legal stay</t>
  </si>
  <si>
    <t xml:space="preserve">Output 1.1:  Access to Territory </t>
  </si>
  <si>
    <t xml:space="preserve">Output 1.2: Access to Justice, Documentation, and Legal Remedies </t>
  </si>
  <si>
    <t>Output 1.3:  Favorable Protection Environment (Administrative Institutions and Practices Strengthened)</t>
  </si>
  <si>
    <t>Outcome 2: Community-based interventions are enhanced</t>
  </si>
  <si>
    <t>Output 2.1:Communities reached through participatory mechanisms for sharing information and facilitiating feedback</t>
  </si>
  <si>
    <t>OUTCOME 2: Community-based interventions are enhanced</t>
  </si>
  <si>
    <t xml:space="preserve">Output 2.2: Communities contribute to enhancing their own protection </t>
  </si>
  <si>
    <t>Outcome 3: Access to Protection and Services is Ensured to the Most Vulnerable Women, Girls, Boys and Men Identified and Resettlement/Other Form of Humanitarian Pathways Realized</t>
  </si>
  <si>
    <t>Output 3.1: Individual Assessment of Protection Needs</t>
  </si>
  <si>
    <t>Output 3.2:  Access to Services for Persons with Specific Needs</t>
  </si>
  <si>
    <t>Output 3.3:  Potential for Resettlement and Other Humanitarian Pathways Realized</t>
  </si>
  <si>
    <t>Output 3.3:  Mine Action</t>
  </si>
  <si>
    <t>Protection: Total budget (USD)</t>
  </si>
  <si>
    <t>TBC</t>
  </si>
  <si>
    <t>Output 1.3: Communities contribute to promoting a protective environment through active engagement in practices that reduce vulnerability to SGBV.</t>
  </si>
  <si>
    <t>Output 1.2:  Individuals at risk and survivors have access to quality services.</t>
  </si>
  <si>
    <t>Output 1.1: Capacities of national systems and actors are strenghtened to address SGBV</t>
  </si>
  <si>
    <t>Outcome 1: The risks of SGBV are reduced and access to quality services is improved.</t>
  </si>
  <si>
    <t>Ministries (5), SDC (50), PHC (20), Municipalities (50)</t>
  </si>
  <si>
    <t>32,000,000</t>
  </si>
  <si>
    <t>Sector name: Total budget (USD)</t>
  </si>
  <si>
    <t>nisen@unfpa.org</t>
  </si>
  <si>
    <t>UNHCR and UNFPA</t>
  </si>
  <si>
    <t>MoSA</t>
  </si>
  <si>
    <t>Version 4.0</t>
  </si>
  <si>
    <t>SGBV</t>
  </si>
  <si>
    <t>OUTPUT 1.3: Vulnerable children, families and communities promote practices that protect them</t>
  </si>
  <si>
    <t>OUTPUT 1.2: Most vulnerable boys and girls at risk or survivors of violence have access to an integrated package of quality prevention and response services</t>
  </si>
  <si>
    <t xml:space="preserve">OUTPUT 1.1: Strengthened national capacity to legislate, budget and advocate for prevention and response to violence, exploitation, abuse and neglect </t>
  </si>
  <si>
    <t>Outcome 1: Boys and girls at risk and survivors of violence, exploitation and abuse have access to an improved and equitable prevention and response</t>
  </si>
  <si>
    <t>Institutions (SDCs)</t>
  </si>
  <si>
    <t>Yuko Osawa yosawa@unicef.org</t>
  </si>
  <si>
    <t>UNICEF</t>
  </si>
  <si>
    <t>Ministry of Social Affairs</t>
  </si>
  <si>
    <t>20161016_v01</t>
  </si>
  <si>
    <t>Child Protection</t>
  </si>
  <si>
    <t>UNHCR</t>
  </si>
  <si>
    <t xml:space="preserve">Shant Dermegerditchian dermeger@unhcr.org </t>
  </si>
  <si>
    <r>
      <t xml:space="preserve">2. Build and strengthen capacity of </t>
    </r>
    <r>
      <rPr>
        <u/>
        <sz val="11"/>
        <rFont val="Calibri"/>
        <family val="2"/>
        <scheme val="minor"/>
      </rPr>
      <t>duty bearers</t>
    </r>
    <r>
      <rPr>
        <sz val="11"/>
        <rFont val="Calibri"/>
        <family val="2"/>
        <scheme val="minor"/>
      </rPr>
      <t>; influential, “gatekeepers” and informal leaders (religious leaders, community leaders, including female leaders) and community based groups (including informal justice mechanisms, peer to peer groups) so that they play a facilitating role in the community on certain CP issues</t>
    </r>
  </si>
  <si>
    <r>
      <t xml:space="preserve">1. Enhance knowledge and skills of </t>
    </r>
    <r>
      <rPr>
        <u/>
        <sz val="11"/>
        <rFont val="Calibri"/>
        <family val="2"/>
        <scheme val="minor"/>
      </rPr>
      <t>rights holders</t>
    </r>
    <r>
      <rPr>
        <sz val="11"/>
        <rFont val="Calibri"/>
        <family val="2"/>
        <scheme val="minor"/>
      </rPr>
      <t xml:space="preserve"> (girls, boys and women) to address key CP/GBV issues (i.e, WFCL including CAAC/V and violent discipline in homes, schools and community, child marriage and domestic violence) including through community level dialogues and communication and information campaigns including local level advocacy efforts led by community/religious organisations </t>
    </r>
  </si>
  <si>
    <t xml:space="preserve">#children </t>
  </si>
  <si>
    <t># of children (and adolescents) benefitting from psychosocial support services and outreach initiatives</t>
  </si>
  <si>
    <t xml:space="preserve">#children; caregivers </t>
  </si>
  <si>
    <t>% individuals</t>
  </si>
  <si>
    <t>% of targeted population are knowledgeable on protection risks and know how to report child protection/GBV violations</t>
  </si>
  <si>
    <t xml:space="preserve">2. Ensure access to a holistic and multi-sectoral CP response service package for children at risk (including child labor, CAFAAG) and survivors of violence, abuse and exploitation; including ensuring linkages between justice system and social welfare sectors for children formerly in conflict with the law or detained.
</t>
  </si>
  <si>
    <r>
      <t>1. Support training to government and civil society professionals, service providers and frontlines on CP prevention and response (including Child Labor and CAFAAG)</t>
    </r>
    <r>
      <rPr>
        <sz val="11"/>
        <rFont val="Calibri"/>
        <family val="2"/>
        <scheme val="minor"/>
      </rPr>
      <t xml:space="preserve">
</t>
    </r>
  </si>
  <si>
    <t>Annually</t>
  </si>
  <si>
    <t># staff</t>
  </si>
  <si>
    <t>UNHCR, UNICEF and other CPWG partners</t>
  </si>
  <si>
    <t># of partners and government staff provided with general training on child protection and children’s rights</t>
  </si>
  <si>
    <t>Semi-annual</t>
  </si>
  <si>
    <t># children</t>
  </si>
  <si>
    <t>-</t>
  </si>
  <si>
    <t xml:space="preserve"># of boys and girls accessing CP and focused psychosocial support </t>
  </si>
  <si>
    <t>% of children</t>
  </si>
  <si>
    <t>SDQ administered in PSS programmes</t>
  </si>
  <si>
    <t>targets do not make sense at this level of detail for Output indicators</t>
  </si>
  <si>
    <t>2. Support the piloting and pilot roll-out of the case management tracking tool in selected areas and organizations</t>
  </si>
  <si>
    <t>1.  Support the development of policies, procedures, training manuals, guidance to support the implementation of CP prevention and response programmes and strengthen application of existing laws and strategies</t>
  </si>
  <si>
    <t>Yes</t>
  </si>
  <si>
    <t>No</t>
  </si>
  <si>
    <t xml:space="preserve">Case Management Tracking Tool </t>
  </si>
  <si>
    <t>UNICEF, UNHCR and CMTF</t>
  </si>
  <si>
    <t>yes/no + narrative description</t>
  </si>
  <si>
    <t>Case management tracking tool operational</t>
  </si>
  <si>
    <t># policies</t>
  </si>
  <si>
    <t>Policies, tools, e-curriculum, administrative decisions</t>
  </si>
  <si>
    <t>Bi-annualy</t>
  </si>
  <si>
    <t>MICS 2018 &amp; 2020</t>
  </si>
  <si>
    <t>% of children aged 5-17 yrs engaged in child labor</t>
  </si>
  <si>
    <t>%  of children 1-14 years who experience violent disciplinary practices</t>
  </si>
  <si>
    <t>National level</t>
  </si>
  <si>
    <t xml:space="preserve">Activity 4: Awareness raising/sensitization and capacity building of rights holders to address key GBV issues through information sharing, community level dialogue, local level advocacy </t>
  </si>
  <si>
    <t>Activity 3: Community-based risk assessment and risk mitigation</t>
  </si>
  <si>
    <t>Activity 2: Awarness raising and capacity development of gatekeepers and community leaders</t>
  </si>
  <si>
    <t>Activity 1: Support to existing local community groups and networks to apply social norms principles in existing and new advocacy and awareness-raising campaigns</t>
  </si>
  <si>
    <t>NA</t>
  </si>
  <si>
    <t>quarterly</t>
  </si>
  <si>
    <t># individuals</t>
  </si>
  <si>
    <t>Reports from partners to Activity Info</t>
  </si>
  <si>
    <t xml:space="preserve">Sensitization requires a discussion/interaction with participants (no mass information and/or leaflet distribution). This includes sessions on SGBV, referral pathways, but also sessions where other related topics are used to link with SGBV (e.g. women’s rights, SRH, Protection, PSEA etc.). One off activity and done outside safe spaces. This indicator will be disaggregated by sex/age. </t>
  </si>
  <si>
    <t># of women, girls, men and boys sensitized on SGBV</t>
  </si>
  <si>
    <t>At least 70% out of the sample 10% of est. 24,920 individuals expecting accessing safe spaces (might require adjustement after establishement of the baseline)</t>
  </si>
  <si>
    <t>At least 70% out of the sample 10% of est. 1,400 individuals expecting accessing safe spaces (might require adjustement after establishement of the baseline)</t>
  </si>
  <si>
    <t>At least 70% out of the sample 10% of est. 2,380 individuals expecting accessing safe spaces (might require adjustement after establishement of the baseline)</t>
  </si>
  <si>
    <t>At least 70% out of the sample 10% of est. 111,300 individuals expecting accessing safe spaces (might require adjustement after establishement of the baseline)</t>
  </si>
  <si>
    <t>At least 60% out of the sample 10% of est. 24,920 individuals expecting accessing safe spaces (might require adjustement after establishement of the baseline)</t>
  </si>
  <si>
    <t>At least 60% out of the sample 10% of est. 1,400 individuals expecting accessing safe spaces (might require adjustement after establishement of the baseline)</t>
  </si>
  <si>
    <t>At least 60% out of the sample 10% of est. 2,380 individuals expecting accessing safe spaces (might require adjustement after establishement of the baseline)</t>
  </si>
  <si>
    <t>At least 60% out of the sample 10% of est. 111,300 individuals expecting accessing safe spaces (might require adjustement after establishement of the baseline)</t>
  </si>
  <si>
    <t>Not available before June 2017</t>
  </si>
  <si>
    <t>Bi-annually</t>
  </si>
  <si>
    <t>% women and girls</t>
  </si>
  <si>
    <t xml:space="preserve">KAP survey and FGD </t>
  </si>
  <si>
    <t xml:space="preserve">Indicator will be measured through 1-2 questions in KAP survey and through regular monitoring of safe spaces through FGD in intervention areas. Questions will evaluate whether women and girls are able to report at least one intervention taken in their communities that made them feel safer. Communities are defined as places where individuals live, work and/or convene. </t>
  </si>
  <si>
    <t>% of women and girls who report actions taken in their communities in the past 6 months that made them feel safer</t>
  </si>
  <si>
    <t>At least 75% of 44,500 (might require adjustement after establishement of the baseline)</t>
  </si>
  <si>
    <t>At least 75% of 2,500 (might require adjustement after establishement of the baseline)</t>
  </si>
  <si>
    <t>At least 75% of 4,250 (might require adjustement after establishement of the baseline)</t>
  </si>
  <si>
    <t>At least 75% of 198,750 (might require adjustement after establishement of the baseline)</t>
  </si>
  <si>
    <t>New M&amp;E tool being currently piloted. Baseline to be established at the end of the pilot exercise (Dec/2016)</t>
  </si>
  <si>
    <t>% community members</t>
  </si>
  <si>
    <t>SGBV TF M&amp;E tool and partners reports</t>
  </si>
  <si>
    <t xml:space="preserve">Indicator measures increased knowledge and attitudes towards SGBV of trained community members (i.e. women, men, leaders, other community members who have participated in a basic SGBV training on core concepts, guiding principles and safe identification and referrals) through pre-test, post-test (to measure the knowledge gained) and follow-up survey (to measure the retained knowledge after one month and the influence on participant's life and decisions). To be collected monthly for quarterly reporting on participants having attended at least 70% of the training sessions. This indicator will be disaggregated by sex/age. </t>
  </si>
  <si>
    <t>% of community members demonstrating improved knowledge and attitudes towards SGBV</t>
  </si>
  <si>
    <t>Activity 8: Capacity building of SGBV specialized service providers, including on providing SGBV services that are friendly to youth and people living with disabilities</t>
  </si>
  <si>
    <t>Activity 7: Provision of material assistance</t>
  </si>
  <si>
    <t>Activity 6: Provision of life skills building to women and girls at risk or survivors of SGBV</t>
  </si>
  <si>
    <t>Activity 5: Support to health facilities to ensure SGBV quality care for survivors (i.e. CMR)</t>
  </si>
  <si>
    <t>Activity 4: Provision of legal counseling and representation</t>
  </si>
  <si>
    <t>Activity 3: Provision of safe shelter options and safety measures</t>
  </si>
  <si>
    <t>Activity 2: Provision of psychosocial support in static and mobile safe spaces</t>
  </si>
  <si>
    <t>Activity 1: Provision of case management adapted to age, gender, diversity</t>
  </si>
  <si>
    <t xml:space="preserve">Number of individuals (disaggregated by sex and age) accessing services in static and mobile safe spaces as defined by the SGBV TF checklist. Number includes individuals at risk and survivors. Not representative of  the number of survivors or SGBV incidents. </t>
  </si>
  <si>
    <t># of women, girls, men and boys at risk and survivors accessing SGBV prevention and response services in safe spaces</t>
  </si>
  <si>
    <t>100% (MoSA)</t>
  </si>
  <si>
    <t>100% of the CM Agencies</t>
  </si>
  <si>
    <t>75% (to be confirmed by partners end 2016)</t>
  </si>
  <si>
    <t>Bi-Annually</t>
  </si>
  <si>
    <t>% agencies</t>
  </si>
  <si>
    <t xml:space="preserve">Reports from partners through monkey survey initiated by the SGBV Task Force. </t>
  </si>
  <si>
    <t xml:space="preserve">Sufficient capacities refer to the necessary human ressources to support survivors seeking services according to an agreed-upon inter-agency scale reflecting the workload of case workers (i.e. number of SGBV cases per case worker). NB. This is not measuring technical skill. The Agencies will report at governoraate level. Separately they will report at national level. </t>
  </si>
  <si>
    <t>% of case management agencies reporting sufficient capacities to support survivors seeking services</t>
  </si>
  <si>
    <t>At least 90% out of the sample 10% of est 24,920 individuals expecting accessing safe spaces</t>
  </si>
  <si>
    <t>At least 90% out of the sample 10% of est 1,400 individuals expecting accessing safe spaces</t>
  </si>
  <si>
    <t>At least 90% out of the sample 10% of est 2,380 individuals expecting accessing safe spaces</t>
  </si>
  <si>
    <t>At least 90% out of the sample 10% of est 111,300 individuals expecting accessing safe spaces</t>
  </si>
  <si>
    <t>At least 75% out of the sample 10% of est 24,920 individuals expecting accessing safe spaces</t>
  </si>
  <si>
    <t>At least 75% out of the sample 10% of est 1,400 individuals expecting accessing safe spaces</t>
  </si>
  <si>
    <t>At least 75% out of the sample 10% of est 2,380 individuals expecting accessing safe spaces</t>
  </si>
  <si>
    <t>At leat 75% out of the sample 10% of est 111,300 individuals expecting accessing safe spaces</t>
  </si>
  <si>
    <t xml:space="preserve">SGBV TF M&amp;E Tool and Partners reports                                            </t>
  </si>
  <si>
    <t xml:space="preserve">Indicator measures increased feeling of empowerment of women and adolescent girls accessing mobile or static safe spaces as defined in the SGBV TF checklist (participants of punctual awarness session or community event to be excluded). Empowerment looks at help seeking behaviors/participation/decision making/knowledge of rights/self esteem/interpersonal skills/information self protection. Method used is a set of questions asked to groups of 8-10 women/adolescent girls at the end of a structured curriculum. To be collected monthly for quarterly reporting on participants having attended at least 70% of the sessions. 
</t>
  </si>
  <si>
    <t>% of women and girls  accessing safe spaces reporting feeling empowered</t>
  </si>
  <si>
    <t xml:space="preserve">Activity 6: Roll out of the IASC Guidelines on GBV interventions in Humanitarian Action in other sectors, especially targeting Minstries. </t>
  </si>
  <si>
    <t>Activity 5: Support the generation of evidence to inform programming and advocacy</t>
  </si>
  <si>
    <t>Activity 4: Support to expansion of GBVIMS implementation</t>
  </si>
  <si>
    <t>Activity 3: Provide technical and financial support in the development of national strategies and plans</t>
  </si>
  <si>
    <t xml:space="preserve">Activity 2: Support to capacity building of institutional actors, including through institutionalization of curricula. </t>
  </si>
  <si>
    <t xml:space="preserve">Activity 1: Support to local organizations / MOSA SDCs to strengthen capacities to prevent and respond to SGBV </t>
  </si>
  <si>
    <t>50 - Exit strategies to be implemented</t>
  </si>
  <si>
    <t>#  organizations</t>
  </si>
  <si>
    <t xml:space="preserve">partners reports; SGBV TF reports. </t>
  </si>
  <si>
    <t xml:space="preserve">Targeted local organizations and SDCs are supported in terms of  infrastructures, staffing, equipement, materials, operational and structural capacities. Transfer of capacities is organized according to specific and comprehensive curricula, including technical and management skills such as establishing organigrame, implementing financial rules and regulations, reinforcing drafting skills for reports and proposals etc  (ad hoc investement excluded). </t>
  </si>
  <si>
    <t># local organizations and MoSA SDCs supported to provide quality services</t>
  </si>
  <si>
    <t>C.</t>
  </si>
  <si>
    <t># tools</t>
  </si>
  <si>
    <t>SGBV TF reports, partners reports, administrative decisions, and policies/tools produced</t>
  </si>
  <si>
    <t xml:space="preserve">All SGBV tools aiming at supporting/guiding/harmonizing the national capacities revised, developed and endorsed. This can include national strategies, curricula, SOPs, toolkits, checklists etc. </t>
  </si>
  <si>
    <t># SGBV related policies, strategies, plans, guidance revised, developed, endorsed and operationalized</t>
  </si>
  <si>
    <t>MoSA, ISF, LAF, GSO, Municipal Police, Judiciary, MoPH (PHCs), MEHE, etc</t>
  </si>
  <si>
    <t>750 - Sector expect knowledge of trained actors would be sustained/multiplied through institutionalization plans</t>
  </si>
  <si>
    <t># actors</t>
  </si>
  <si>
    <t xml:space="preserve">SGBV TF M&amp;E Toolkit, partners training reports </t>
  </si>
  <si>
    <t xml:space="preserve">Indicator measures increased knowledge of SGBV (e.g. law enforcement, governemental health actors) and non-SGBV institutional actors on core concepts (such as terminology, guiding principles) through pre-test, post-test (to measure the knowledge gained) and follow-up survey (to measure the retained knowledge after one month and the influence on participant's decisions making, ability ot mitigate the risks, ability to provide quality services). To be collected monthly for quarterly reporting on participants having attended at least 70% of the training sessions. </t>
  </si>
  <si>
    <t># of institutional actors trained who demonstrate increased knowledge of SGBV</t>
  </si>
  <si>
    <t>Every 2 years</t>
  </si>
  <si>
    <t>MICS 2018, 2020</t>
  </si>
  <si>
    <t xml:space="preserve">Standard MICS indicator used to assess the attitudes of women age 15-49 towards wife beating by asking the respondents whether husbands are justified to hit or beat their wives in a variety of situations, including (i) goes out without telling him, (ii) neglects the children, (iii) argues with him, (iv) refuses sex with him, and (v) burns the food. The purpose of these questions are to capture the social justification of violence (in contexts where women have a lower status in society) as a disciplinary action when a woman does not comply with certain expected gender roles. By 2018, a reduction of 12% of the baseline in targeted communities is expected. By 2020, a reduction of 20% in targeted communities is expected. </t>
  </si>
  <si>
    <t>% of women and girls age 15-49 who state that a husband is justified in hitting or beating his wife</t>
  </si>
  <si>
    <t xml:space="preserve">Standard MICS indicator on Child Marriage targeting women 20-24 of age married before age 18. The indicator will be measured every two years. By 2018, a reduction of 12% of the baseline in targeted communities is expected. By 2020, a reduction of 20% in targeted communities is expected. </t>
  </si>
  <si>
    <t>% of women (20-24) married before 18</t>
  </si>
  <si>
    <t xml:space="preserve">A. </t>
  </si>
  <si>
    <t>Means of Verification (how to measure and who is responsible )</t>
  </si>
  <si>
    <r>
      <rPr>
        <b/>
        <sz val="20"/>
        <rFont val="Calibri"/>
        <family val="2"/>
        <scheme val="minor"/>
      </rPr>
      <t>OUTCOME 4:</t>
    </r>
    <r>
      <rPr>
        <b/>
        <sz val="18"/>
        <color theme="8"/>
        <rFont val="Calibri"/>
        <family val="2"/>
        <scheme val="minor"/>
      </rPr>
      <t xml:space="preserve"> SGBV risks are reduced and access to quality services is improved</t>
    </r>
  </si>
  <si>
    <r>
      <rPr>
        <b/>
        <sz val="18"/>
        <rFont val="Calibri"/>
        <family val="2"/>
        <scheme val="minor"/>
      </rPr>
      <t>OUTPUT 4.1:</t>
    </r>
    <r>
      <rPr>
        <b/>
        <sz val="18"/>
        <color theme="8"/>
        <rFont val="Calibri"/>
        <family val="2"/>
        <scheme val="minor"/>
      </rPr>
      <t xml:space="preserve"> Capacities of national systems and actors are strenghtened to address SGBV</t>
    </r>
  </si>
  <si>
    <t>List below indicators used to measure Output 4.1</t>
  </si>
  <si>
    <t>List Activities under this output 4.1</t>
  </si>
  <si>
    <r>
      <rPr>
        <b/>
        <sz val="18"/>
        <rFont val="Calibri"/>
        <family val="2"/>
        <scheme val="minor"/>
      </rPr>
      <t>OUTPUT 4.2:</t>
    </r>
    <r>
      <rPr>
        <b/>
        <sz val="18"/>
        <color theme="8"/>
        <rFont val="Calibri"/>
        <family val="2"/>
        <scheme val="minor"/>
      </rPr>
      <t xml:space="preserve"> Individuals at risk and survivors have access to quality prevention and response services</t>
    </r>
  </si>
  <si>
    <t>List Activities under this output 4.2</t>
  </si>
  <si>
    <r>
      <rPr>
        <b/>
        <sz val="18"/>
        <rFont val="Calibri"/>
        <family val="2"/>
        <scheme val="minor"/>
      </rPr>
      <t>OUTPUT 4.3:</t>
    </r>
    <r>
      <rPr>
        <b/>
        <sz val="18"/>
        <color theme="8"/>
        <rFont val="Calibri"/>
        <family val="2"/>
        <scheme val="minor"/>
      </rPr>
      <t xml:space="preserve"> Communities contribute to promoting a protective environment through active engagement in practices that reduce vulnerability to SGBV. </t>
    </r>
  </si>
  <si>
    <t>List below indicators used to measure Output 4.3</t>
  </si>
  <si>
    <t>List Activities under this output 4.3</t>
  </si>
  <si>
    <t>List below indicators used to measure Output 4.2</t>
  </si>
  <si>
    <t>List below indicators used to evaluate the impact of programmes under outcome 4 i.e. measure Outcome 4</t>
  </si>
  <si>
    <t>List below indicators used to evaluate the impact of programmes under outcome 5 i.e. measure Outcome 5</t>
  </si>
  <si>
    <r>
      <rPr>
        <b/>
        <sz val="18"/>
        <rFont val="Calibri"/>
        <family val="2"/>
        <scheme val="minor"/>
      </rPr>
      <t>OUTPUT 5.1:</t>
    </r>
    <r>
      <rPr>
        <b/>
        <sz val="18"/>
        <color theme="8"/>
        <rFont val="Calibri"/>
        <family val="2"/>
        <scheme val="minor"/>
      </rPr>
      <t xml:space="preserve"> Strengthened national capacity to legislate, budget and advocate for prevention and response to violence, exploitation, abuse and neglect </t>
    </r>
  </si>
  <si>
    <t>List below indicators used to measure Output 5.1</t>
  </si>
  <si>
    <t>List Activities under this output 5.1</t>
  </si>
  <si>
    <t>List below indicators used to measure Output 5.2</t>
  </si>
  <si>
    <t>List Activities under this output 5.2</t>
  </si>
  <si>
    <t>List below indicators used to measure Output 5.3</t>
  </si>
  <si>
    <t># BID panels operational (strengthened case management system)</t>
  </si>
  <si>
    <t xml:space="preserve">UNHCR </t>
  </si>
  <si>
    <t>UNHCR records</t>
  </si>
  <si>
    <t># BID panels (target: 4)</t>
  </si>
  <si>
    <r>
      <rPr>
        <b/>
        <sz val="18"/>
        <rFont val="Calibri"/>
        <family val="2"/>
        <scheme val="minor"/>
      </rPr>
      <t>OUTPUT 5.2:</t>
    </r>
    <r>
      <rPr>
        <b/>
        <sz val="18"/>
        <color theme="8"/>
        <rFont val="Calibri"/>
        <family val="2"/>
        <scheme val="minor"/>
      </rPr>
      <t xml:space="preserve"> Displaced and host community boys and girls at risk or survivors of violence have access to an integrated package of quality prevention and response services</t>
    </r>
  </si>
  <si>
    <t xml:space="preserve"># of CP policies,plans and frameworks updated, developed and endorsed; </t>
  </si>
  <si>
    <t xml:space="preserve">% of children (boys and girls) who reported an improvement in their psychosocial wellbeing as measured through the SDQ </t>
  </si>
  <si>
    <t>children (who are enrolled in PSS programmes) who report and increase in their wellbeing based on SDQ carried out in PSS activities</t>
  </si>
  <si>
    <r>
      <t>Bi-annual/</t>
    </r>
    <r>
      <rPr>
        <sz val="11"/>
        <color rgb="FFFF0000"/>
        <rFont val="Calibri"/>
        <family val="2"/>
        <scheme val="minor"/>
      </rPr>
      <t>every 2 years</t>
    </r>
  </si>
  <si>
    <r>
      <t xml:space="preserve"># of girls, boys and caregivers </t>
    </r>
    <r>
      <rPr>
        <sz val="11"/>
        <color rgb="FFFF0000"/>
        <rFont val="Calibri"/>
        <family val="2"/>
        <scheme val="minor"/>
      </rPr>
      <t>reached</t>
    </r>
    <r>
      <rPr>
        <sz val="11"/>
        <rFont val="Calibri"/>
        <family val="2"/>
        <scheme val="minor"/>
      </rPr>
      <t xml:space="preserve"> on key CP issues</t>
    </r>
  </si>
  <si>
    <t># of girls,boys accessing CP prevention (for girls and boys: community based PSS)</t>
  </si>
  <si>
    <t xml:space="preserve">#children; </t>
  </si>
  <si>
    <t xml:space="preserve"># of caregivers accessing CP prevention (caregivers' programmes) </t>
  </si>
  <si>
    <t xml:space="preserve"># caregivers </t>
  </si>
  <si>
    <t># of boys and girls assisted through CP case management services</t>
  </si>
  <si>
    <t>UNICEF Multi-Indicator Cluster Survey Indicator 8.3
Numerator = Number of children age 1-14 years who experienced psychological aggression or physical punishment during the last one month
Denominator = Total number of children age 1-14 years</t>
  </si>
  <si>
    <t>UNICEF Multi-Indicator Cluster Survey Indicator 8.2
Numerator = Number of children age 5-17 years who are involved in child labour
Denominator = Total number of children age 5-17 years</t>
  </si>
  <si>
    <t>UNICEF Knowledge, Attitudes and Practices Survey</t>
  </si>
  <si>
    <t>Population who have been sensitized on protection risks and know how to report violations to available services</t>
  </si>
  <si>
    <t xml:space="preserve">Disaggregated by: population cohort and sex.                                                                                         Objective: Provide information to enhance the protection of children and their families, this should be delivered by community members themselves.                                                                Target Group: Children and adults in communities  
Delivery modality: Verbal communication which varies from household visits (with the aim of sensitization, assessment or referral etc) to large events  
Package:  Information has to be specific to child protection and related to services 
Duration:  This has to be done once per person. Multiple sessions/events are encouraged but the person can only be counted once. 
Referral: Referral of children to community based PSS, focused PSS or case management activities as appropriate and referral of caregivers to caregivers programs as appropriate.
</t>
  </si>
  <si>
    <r>
      <rPr>
        <b/>
        <sz val="18"/>
        <rFont val="Calibri"/>
        <family val="2"/>
        <scheme val="minor"/>
      </rPr>
      <t>OUTPUT 5.3:</t>
    </r>
    <r>
      <rPr>
        <b/>
        <sz val="18"/>
        <color theme="8"/>
        <rFont val="Calibri"/>
        <family val="2"/>
        <scheme val="minor"/>
      </rPr>
      <t xml:space="preserve"> Vulnerable children, families and communities supported to promote practices that protect them</t>
    </r>
  </si>
  <si>
    <t>MoSA National Plan Phase 2, MEHE CP Policy/Internal Referal System, PSS in Schools Training Manual, MoPH CP Policy/Internal Referal System, Focused PSS Manual, Child labour National Action Plan, Case Management SOP Annexes for BID and Children with disabilities, Diversion in alternative measuers to detention policy, Regional guidelines on children in contact with the law/minimum age of criminal responsibility, Regional guidelines on child witnesses and victims of crime</t>
  </si>
  <si>
    <t>5.2.1</t>
  </si>
  <si>
    <t>5.2.2</t>
  </si>
  <si>
    <t>5.2.3</t>
  </si>
  <si>
    <t>5.2.4</t>
  </si>
  <si>
    <t>5.3.1</t>
  </si>
  <si>
    <t>5.3.2</t>
  </si>
  <si>
    <t>5.3.3</t>
  </si>
  <si>
    <t>5.3.6</t>
  </si>
  <si>
    <t>5.3.4 and 5.3.5</t>
  </si>
  <si>
    <t xml:space="preserve">Objective: To provide non-judicial and judicial protection to high risk children (in line with National SOPs) 
Target group: Children at high risk as per National SOPs             
Package: Cases must be managed under the framework of the National Standard Operating Procedures 
Duration: As long as necessary to close case  
Reporting on AI: Occurs once a case plan is opened for a child to receive case management support
Disaggregated by: population cohort, sex and age (0-5, 6-11 , 12-17)  and following vulnerabilities: *(child labor, UASC, child with disability, child in contact with the law, child subject to violent discipline).  
Referral:  Children should be referred to focused PSS and their caregivers to caregiver programs.                                                                                                                                                                         *Note:                                                                                                                                                                                          - This does not capture referrals, but only children for whom a case file has be opened by the reporting organization.                                                                                                                                                                                                                                                                                                                                                                                                                                                                                                                                                                                                                                                                                                           - Regarding disaggregates: these vulnerabilities should not be the drive or reason to enroll the child in case management. A child with disability might not be in need for case management if s/he is with supportive parents, in a supportive environment. S/he will be reported if a victim of child protection and also disabled. This also applies to the other categories of vulnerability. The drive should be the child being victim or at risk of violence, neglect, abuse and/or exploitation. Thus, the disaggregation aims capture case management reach to children with specific vulnerabilities. The vulnerability is reported only if the child being case managed has it. A child can be reported under several vulnerabilities if s/he combines more than one. For example a child subject to violence that is unaccompanied, living with a disability and engaged in begging should be reported under child labor, UASC and child with disability).            
</t>
  </si>
  <si>
    <t xml:space="preserve">Objective: To enhance capacity of staff on child protection notions                                                                                                               Target: Civil servants and civil society with a focus on CBO staff                                                                                                                                                                                Delivery modality: By highly skilled facilitators, UN or NGO   
Package: Includes training on the Standard Operating Procedure for child protection (SOPs for CP) in Lebanon and its operational tools for case managers (30 hours training); Includes partners/UNRWA working in Palestinian camps; Includes training on early identification and safe referral as per SOPs for CP in Lebanon delivered by USJ and IRC (10 hours training) and includes partners working in Palestinian camp;  Includes trainings and coaching delivered by USJ to MoSA staff engaged in case management; Includes training and coaching provided by IRC to UPEL; Includes training to Internal Security Forces and the security sector on children in contact with the law; Includes trainings on worst form of child labor; Includes ToT on community based and focused PSS curriculums;  Includes trainings delivered by NMHP to child protection actors. Other trainings include sector endorsed tools such as joint advocacy toolkit with CP/GBV messages; focused PSS; parenting training;                                                                                              Duration: Has to be a full training package, not a 1 off.                                                                                                                                                                                     
Reporting on AI: Occurs once a full training package has been delivered.
Reported occurs based on number of persons receiving training, not number of trainings delivered. For example, if a person receives 2 trainings by the same organization, they are only counted once.
Note: this DOES NOT include short trainings (eg 1 hour training in house) and internal trainings within the NGO 
Disaggregated by: population cohort, sex and type of employment: Civil Servant Staff or Civil Society Staff                                                                                                                                                                                              
</t>
  </si>
  <si>
    <t xml:space="preserve">Objective: To increase the capacity and awareness of children to negotiate risks and know where to go for help 
Target group:  Open to all vulnerable children/adolescents as long as they need to attend and focus on out-of-school, low risk children
Delivery modality: Community members/structures and CBOs with support of NGOs. 
Package: Includes culturally appropriate activities with PSS objectives such as drama, crafts, traditionally storytelling, sports (i.e. sports for development), life-skills training with key CP-GBV messages.
Duration: Should be open to children as long as they need to attend, yearly approach. 
Reporting on AI: Occurs after full registration of the child is completed and once 3 sessions are attended. 
Disaggregated: population cohort, sex and age (0-5, 6-11, 12-17 )                                                                                                              
Referral:  At risk children identified in this activity should be identified and referred to focused PSS and/or case management as appropriate.                                                                                                                                                                        Note: Please also reference PSS Committee "PSS interventions for Children and Caregivers Guidance". Please note that if a child attends focused and community based they can be double counted.
</t>
  </si>
  <si>
    <t xml:space="preserve">
This activity can take 2 forms: 1. Caregiver Support Groups 2. Parenting Skills/Positive Discipline Training, caregivers can participate in both:                                                                                                                                            1. Caregiver Support Groups                                                                                                                                Objective: To  provide caregivers with a safe space where they can exchange share positive experiences, difficulties and doable solutions with peers whilst raising awareness about mental health and child protection and GBV concerns or problems
Target Group: Parents or caregivers of children (including but not limited to those in PSS) 
Delivery modality: Delivered by trained community members/volunteers and non-professional staff
Package:  Includes key messages on MHPSS and child protection and GBV, topics of discussion are selected by the members of the group
Duration:   Ongoing basis as long as the group is active, monthly meetings are recommended. However, a minimum of 3 sessions should be attended. Reporting on AI: occurs once a minimum of 3 sessions is attended 
Disaggregated by: population cohort and sex.  
Referral: Caregivers of children benefiting from case management, community based and focused PSS should be referred to caregiver programs.                                                                                                                                                                                                                                                                                                                                                                2. Parenting Skills/Positive Discipline Training                                                                                                                                                                                                                     Objective: To enhance confidence around parenting skills for caregivers living in a situation of profound distress
Target Group: Parents or caregivers of children with priority/targeting to parents/caregivers of high risk children/ children in focused PSS  
Delivery modality: Delivered by trained staff or highly skilled facilitators
Package: Includes curricula tailored to address specific needs identified by caregivers including positive discipline 
Duration:  Cycle based activity with 8-12 sessions recommended. 
However, a minimum of 6 sessions should be attended.  
Reporting on AI: occurs once a minimum of 6 sessions is attended 
Please note that if caregiver attends both support groups and training they CANNOT be double counted. 
Disaggregated by: population cohort and sex.  
Referral: Caregivers of children benefiting from case management, community based and focused PSS should be referred to caregiver programs.                                                                                                                                       Note: Please also reference PSS Committee "PSS interventions for Children and Caregivers Guidance". 
</t>
  </si>
  <si>
    <t xml:space="preserve">Objective: To provide tailored psychosocial support to children at medium to high risk of CP-GBV violations   
Target group: Children at medium to high risk or who have experienced a child protection violation already and those who may not be at high risk for child protection but are highly distressed 
Delivery modality: Delivered by professional staff trained and with experience on CP-GBV  
Package: Includes curricula tailored to address specific risks and targeted specifically to be flexible to reach this group (timing, location, should be flexible). 
Duration: Cycle based approach is used (with a minimum of 15 hours) but depending on complexity and upon completion of cycle, children should have access to the community-based structured PSS as a transition/exit strategy.  
Reporting on AI: Occurs once a child has completed a minimum of 15 hours of attendance. All children who attend 15 hours will be reported regardless of their risk type. 
Please note; if a child attends both focused and community based they can be double counted, once minimum attendance requirement is met.
Disaggregated by: population cohort, sex and age (0-5, 6-11 , 12-17) and the following risks: child labor, child marriage and child subject to violent discipline  (other risk factors may be present but only these 2 risks categories will disaggregated for AI)                                                                                                                                      Referral:  Children should be referred if appropriate to case management and upon completion of cycle, children should have access to the community-based structured PSS as a transition/exit strategy.                                                                                                                                    Note: Please also reference PSS Committee "PSS interventions for Children and Caregivers Guidance Feb 2017 Version". 
</t>
  </si>
  <si>
    <t xml:space="preserve">Objective: Provide information to enhance the protection of children and their families, this should be delivered by community members themselves.                                                                Target Group: Adults and Children in communities 
Delivery modality: Verbal communication which varies from household visits (with the aim of sensitization, assessment or referral etc) to large events.
Package:  Information has to be specific to child protection and related to services 
Duration:  This has to be done once per person. Multiple sessions/events are encouraged but the person can only be counted once.  
Reporting on AI: Occurs upon attendance of a minimum of 1 session
Disaggregated by: population cohort, sex (0-5, 6-11, 12-17) and age.  
Referral: Referral of children to community based PSS, focused PSS or case management activities as appropriate and referral of caregivers to caregivers programs as appropriate.
</t>
  </si>
  <si>
    <r>
      <rPr>
        <b/>
        <sz val="20"/>
        <rFont val="Calibri"/>
        <family val="2"/>
        <scheme val="minor"/>
      </rPr>
      <t>OUTCOME 5:</t>
    </r>
    <r>
      <rPr>
        <b/>
        <sz val="18"/>
        <color theme="8"/>
        <rFont val="Calibri"/>
        <family val="2"/>
        <scheme val="minor"/>
      </rPr>
      <t xml:space="preserve"> Boys and girls at risk and survivors of violence, exploitation and abuse have access to an improved and equitable prevention and response                     Version: Feb 20 2017 </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</si>
</sst>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_(* \(#,##0.00\);_(* &quot;-&quot;??_);_(@_)"/>
    <numFmt numFmtId="164" formatCode="_(* #,##0_);_(* \(#,##0\);_(* &quot;-&quot;??_);_(@_)"/>
    <numFmt numFmtId="165" formatCode="_(* #,##0.0_);_(* \(#,##0.0\);_(* &quot;-&quot;??_);_(@_)"/>
    <numFmt numFmtId="166" formatCode="_-* #,##0_-;\-* #,##0_-;_-* &quot;-&quot;??_-;_-@_-"/>
    <numFmt numFmtId="167" formatCode="0.0%"/>
  </numFmts>
  <fonts count="48" x14ac:knownFonts="1">
    <font>
      <sz val="11"/>
      <color theme="1"/>
      <name val="Calibri"/>
      <family val="2"/>
      <scheme val="minor"/>
    </font>
    <font>
      <b/>
      <sz val="11"/>
      <color theme="1"/>
      <name val="Calibri"/>
      <family val="2"/>
      <scheme val="minor"/>
    </font>
    <font>
      <sz val="11"/>
      <color theme="1"/>
      <name val="Calibri"/>
      <family val="2"/>
      <scheme val="minor"/>
    </font>
    <font>
      <sz val="10"/>
      <name val="Arial"/>
      <family val="2"/>
    </font>
    <font>
      <sz val="18"/>
      <name val="Calibri"/>
      <family val="2"/>
      <scheme val="minor"/>
    </font>
    <font>
      <b/>
      <sz val="11"/>
      <name val="Calibri"/>
      <family val="2"/>
      <scheme val="minor"/>
    </font>
    <font>
      <sz val="18"/>
      <color theme="8"/>
      <name val="Calibri"/>
      <family val="2"/>
      <scheme val="minor"/>
    </font>
    <font>
      <sz val="11"/>
      <color theme="8"/>
      <name val="Calibri"/>
      <family val="2"/>
      <scheme val="minor"/>
    </font>
    <font>
      <b/>
      <sz val="18"/>
      <color theme="8"/>
      <name val="Calibri"/>
      <family val="2"/>
      <scheme val="minor"/>
    </font>
    <font>
      <sz val="10"/>
      <name val="Calibri Light"/>
      <family val="2"/>
      <scheme val="major"/>
    </font>
    <font>
      <sz val="14"/>
      <color theme="0"/>
      <name val="Calibri Light"/>
      <family val="2"/>
      <scheme val="major"/>
    </font>
    <font>
      <b/>
      <sz val="18"/>
      <name val="Calibri"/>
      <family val="2"/>
      <scheme val="minor"/>
    </font>
    <font>
      <b/>
      <sz val="16"/>
      <name val="Calibri"/>
      <family val="2"/>
      <scheme val="minor"/>
    </font>
    <font>
      <b/>
      <sz val="10"/>
      <name val="Calibri Light"/>
      <family val="2"/>
      <scheme val="major"/>
    </font>
    <font>
      <b/>
      <sz val="12"/>
      <name val="Calibri Light"/>
      <family val="2"/>
      <scheme val="major"/>
    </font>
    <font>
      <b/>
      <sz val="16"/>
      <name val="Calibri Light"/>
      <family val="2"/>
      <scheme val="major"/>
    </font>
    <font>
      <sz val="11"/>
      <name val="Calibri"/>
      <family val="2"/>
      <scheme val="minor"/>
    </font>
    <font>
      <sz val="14"/>
      <name val="Calibri Light"/>
      <family val="2"/>
      <scheme val="major"/>
    </font>
    <font>
      <sz val="12"/>
      <name val="Calibri Light"/>
      <family val="2"/>
      <scheme val="major"/>
    </font>
    <font>
      <b/>
      <sz val="22"/>
      <color theme="1"/>
      <name val="Calibri"/>
      <family val="2"/>
      <scheme val="minor"/>
    </font>
    <font>
      <sz val="16"/>
      <name val="Calibri Light"/>
      <family val="2"/>
      <scheme val="major"/>
    </font>
    <font>
      <b/>
      <sz val="11"/>
      <name val="Calibri Light"/>
      <family val="2"/>
      <scheme val="major"/>
    </font>
    <font>
      <sz val="9"/>
      <color theme="1"/>
      <name val="Calibri"/>
      <family val="2"/>
      <scheme val="minor"/>
    </font>
    <font>
      <b/>
      <sz val="14"/>
      <color theme="3"/>
      <name val="Calibri"/>
      <family val="2"/>
      <scheme val="minor"/>
    </font>
    <font>
      <b/>
      <sz val="18"/>
      <color theme="8"/>
      <name val="Calibri"/>
      <family val="2"/>
    </font>
    <font>
      <b/>
      <sz val="18"/>
      <color indexed="49"/>
      <name val="Calibri"/>
      <family val="2"/>
    </font>
    <font>
      <b/>
      <sz val="18"/>
      <name val="Calibri"/>
      <family val="2"/>
    </font>
    <font>
      <sz val="18"/>
      <color theme="1"/>
      <name val="Calibri"/>
      <family val="2"/>
      <scheme val="minor"/>
    </font>
    <font>
      <b/>
      <sz val="18"/>
      <color theme="1"/>
      <name val="Calibri"/>
      <family val="2"/>
      <scheme val="minor"/>
    </font>
    <font>
      <sz val="18"/>
      <color rgb="FFFF0000"/>
      <name val="Calibri"/>
      <family val="2"/>
      <scheme val="minor"/>
    </font>
    <font>
      <sz val="11"/>
      <color rgb="FFFF0000"/>
      <name val="Calibri"/>
      <family val="2"/>
      <scheme val="minor"/>
    </font>
    <font>
      <b/>
      <sz val="14"/>
      <name val="Calibri"/>
      <family val="2"/>
      <scheme val="minor"/>
    </font>
    <font>
      <sz val="14"/>
      <name val="Calibri"/>
      <family val="2"/>
      <scheme val="minor"/>
    </font>
    <font>
      <sz val="16"/>
      <name val="Calibri"/>
      <family val="2"/>
      <scheme val="minor"/>
    </font>
    <font>
      <sz val="11"/>
      <name val="Calibri"/>
      <family val="2"/>
    </font>
    <font>
      <b/>
      <sz val="14"/>
      <color theme="1"/>
      <name val="Calibri"/>
      <family val="2"/>
      <scheme val="minor"/>
    </font>
    <font>
      <b/>
      <sz val="20"/>
      <name val="Calibri"/>
      <family val="2"/>
    </font>
    <font>
      <sz val="18"/>
      <color rgb="FF00B0F0"/>
      <name val="Calibri"/>
      <family val="2"/>
      <scheme val="minor"/>
    </font>
    <font>
      <sz val="11"/>
      <color rgb="FF00B0F0"/>
      <name val="Calibri"/>
      <family val="2"/>
      <scheme val="minor"/>
    </font>
    <font>
      <sz val="11"/>
      <color rgb="FF00B0F0"/>
      <name val="Calibri"/>
      <family val="2"/>
    </font>
    <font>
      <b/>
      <sz val="18"/>
      <color rgb="FF0070C0"/>
      <name val="Calibri"/>
      <family val="2"/>
      <scheme val="minor"/>
    </font>
    <font>
      <b/>
      <sz val="18"/>
      <color rgb="FFFF0000"/>
      <name val="Calibri"/>
      <family val="2"/>
      <scheme val="minor"/>
    </font>
    <font>
      <b/>
      <sz val="18"/>
      <color rgb="FF0070C0"/>
      <name val="Calibri"/>
      <family val="2"/>
    </font>
    <font>
      <sz val="14"/>
      <color theme="1"/>
      <name val="Calibri"/>
      <family val="2"/>
      <scheme val="minor"/>
    </font>
    <font>
      <sz val="10"/>
      <color theme="1"/>
      <name val="Calibri"/>
      <family val="2"/>
      <scheme val="minor"/>
    </font>
    <font>
      <u/>
      <sz val="11"/>
      <color theme="10"/>
      <name val="Calibri"/>
      <family val="2"/>
      <scheme val="minor"/>
    </font>
    <font>
      <u/>
      <sz val="11"/>
      <name val="Calibri"/>
      <family val="2"/>
      <scheme val="minor"/>
    </font>
    <font>
      <b/>
      <sz val="20"/>
      <name val="Calibri"/>
      <family val="2"/>
      <scheme val="minor"/>
    </font>
  </fonts>
  <fills count="21">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0" tint="-0.14999847407452621"/>
        <bgColor theme="4"/>
      </patternFill>
    </fill>
    <fill>
      <patternFill patternType="solid">
        <fgColor theme="0" tint="-0.14999847407452621"/>
        <bgColor indexed="64"/>
      </patternFill>
    </fill>
    <fill>
      <patternFill patternType="solid">
        <fgColor theme="0" tint="-0.249977111117893"/>
        <bgColor theme="4"/>
      </patternFill>
    </fill>
    <fill>
      <patternFill patternType="solid">
        <fgColor theme="0" tint="-0.249977111117893"/>
        <bgColor indexed="64"/>
      </patternFill>
    </fill>
    <fill>
      <patternFill patternType="solid">
        <fgColor theme="5" tint="0.79998168889431442"/>
        <bgColor indexed="64"/>
      </patternFill>
    </fill>
    <fill>
      <patternFill patternType="solid">
        <fgColor theme="4" tint="0.79998168889431442"/>
        <bgColor theme="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79998168889431442"/>
        <bgColor theme="4"/>
      </patternFill>
    </fill>
    <fill>
      <patternFill patternType="solid">
        <fgColor theme="9" tint="0.59999389629810485"/>
        <bgColor theme="4"/>
      </patternFill>
    </fill>
    <fill>
      <patternFill patternType="solid">
        <fgColor theme="5" tint="0.79998168889431442"/>
        <bgColor theme="4"/>
      </patternFill>
    </fill>
    <fill>
      <patternFill patternType="solid">
        <fgColor theme="4" tint="0.59999389629810485"/>
        <bgColor theme="4"/>
      </patternFill>
    </fill>
    <fill>
      <patternFill patternType="solid">
        <fgColor theme="9" tint="0.39997558519241921"/>
        <bgColor theme="4"/>
      </patternFill>
    </fill>
    <fill>
      <patternFill patternType="solid">
        <fgColor rgb="FFFFFF00"/>
        <bgColor indexed="64"/>
      </patternFill>
    </fill>
    <fill>
      <patternFill patternType="solid">
        <fgColor theme="0"/>
        <bgColor indexed="64"/>
      </patternFill>
    </fill>
    <fill>
      <patternFill patternType="solid">
        <fgColor theme="0"/>
        <bgColor theme="4"/>
      </patternFill>
    </fill>
  </fills>
  <borders count="40">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style="thin">
        <color auto="1"/>
      </top>
      <bottom style="medium">
        <color auto="1"/>
      </bottom>
      <diagonal/>
    </border>
    <border>
      <left/>
      <right/>
      <top style="thin">
        <color auto="1"/>
      </top>
      <bottom style="thin">
        <color theme="0" tint="-0.34998626667073579"/>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style="thick">
        <color theme="0"/>
      </right>
      <top/>
      <bottom/>
      <diagonal/>
    </border>
    <border>
      <left/>
      <right style="thick">
        <color theme="0"/>
      </right>
      <top/>
      <bottom style="thin">
        <color auto="1"/>
      </bottom>
      <diagonal/>
    </border>
    <border>
      <left/>
      <right style="thick">
        <color theme="0"/>
      </right>
      <top style="thin">
        <color auto="1"/>
      </top>
      <bottom style="thin">
        <color auto="1"/>
      </bottom>
      <diagonal/>
    </border>
    <border>
      <left style="thick">
        <color theme="0"/>
      </left>
      <right style="thick">
        <color theme="0"/>
      </right>
      <top/>
      <bottom/>
      <diagonal/>
    </border>
    <border>
      <left style="thick">
        <color theme="0"/>
      </left>
      <right style="thick">
        <color theme="0"/>
      </right>
      <top/>
      <bottom style="thin">
        <color auto="1"/>
      </bottom>
      <diagonal/>
    </border>
    <border>
      <left/>
      <right style="thick">
        <color theme="0"/>
      </right>
      <top style="thin">
        <color auto="1"/>
      </top>
      <bottom style="thin">
        <color theme="0" tint="-0.34998626667073579"/>
      </bottom>
      <diagonal/>
    </border>
    <border>
      <left style="thick">
        <color theme="0"/>
      </left>
      <right style="thick">
        <color theme="0"/>
      </right>
      <top style="thin">
        <color auto="1"/>
      </top>
      <bottom style="thin">
        <color theme="0" tint="-0.34998626667073579"/>
      </bottom>
      <diagonal/>
    </border>
    <border>
      <left style="thin">
        <color auto="1"/>
      </left>
      <right style="thick">
        <color theme="0"/>
      </right>
      <top style="thin">
        <color auto="1"/>
      </top>
      <bottom style="medium">
        <color auto="1"/>
      </bottom>
      <diagonal/>
    </border>
    <border>
      <left style="thin">
        <color auto="1"/>
      </left>
      <right style="thick">
        <color theme="0"/>
      </right>
      <top/>
      <bottom style="thin">
        <color auto="1"/>
      </bottom>
      <diagonal/>
    </border>
    <border>
      <left style="thin">
        <color auto="1"/>
      </left>
      <right style="thick">
        <color theme="0"/>
      </right>
      <top style="thin">
        <color auto="1"/>
      </top>
      <bottom style="thin">
        <color auto="1"/>
      </bottom>
      <diagonal/>
    </border>
    <border>
      <left style="thick">
        <color theme="0"/>
      </left>
      <right/>
      <top style="thin">
        <color auto="1"/>
      </top>
      <bottom style="thin">
        <color auto="1"/>
      </bottom>
      <diagonal/>
    </border>
    <border>
      <left style="thick">
        <color theme="0"/>
      </left>
      <right style="thin">
        <color auto="1"/>
      </right>
      <top style="thin">
        <color auto="1"/>
      </top>
      <bottom style="medium">
        <color auto="1"/>
      </bottom>
      <diagonal/>
    </border>
    <border>
      <left style="thick">
        <color theme="0"/>
      </left>
      <right style="thin">
        <color auto="1"/>
      </right>
      <top/>
      <bottom style="thin">
        <color auto="1"/>
      </bottom>
      <diagonal/>
    </border>
    <border>
      <left style="thick">
        <color theme="0"/>
      </left>
      <right style="thin">
        <color auto="1"/>
      </right>
      <top style="thin">
        <color auto="1"/>
      </top>
      <bottom style="thin">
        <color auto="1"/>
      </bottom>
      <diagonal/>
    </border>
    <border>
      <left style="thin">
        <color auto="1"/>
      </left>
      <right/>
      <top/>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indexed="64"/>
      </left>
      <right style="thin">
        <color indexed="64"/>
      </right>
      <top style="thin">
        <color indexed="64"/>
      </top>
      <bottom/>
      <diagonal/>
    </border>
    <border>
      <left/>
      <right style="thin">
        <color auto="1"/>
      </right>
      <top/>
      <bottom/>
      <diagonal/>
    </border>
    <border>
      <left style="thin">
        <color auto="1"/>
      </left>
      <right/>
      <top style="medium">
        <color auto="1"/>
      </top>
      <bottom/>
      <diagonal/>
    </border>
    <border>
      <left/>
      <right style="thin">
        <color auto="1"/>
      </right>
      <top style="medium">
        <color auto="1"/>
      </top>
      <bottom/>
      <diagonal/>
    </border>
    <border>
      <left/>
      <right/>
      <top style="medium">
        <color auto="1"/>
      </top>
      <bottom/>
      <diagonal/>
    </border>
    <border>
      <left style="thin">
        <color auto="1"/>
      </left>
      <right/>
      <top/>
      <bottom style="medium">
        <color auto="1"/>
      </bottom>
      <diagonal/>
    </border>
    <border>
      <left/>
      <right style="thin">
        <color auto="1"/>
      </right>
      <top/>
      <bottom style="medium">
        <color auto="1"/>
      </bottom>
      <diagonal/>
    </border>
    <border>
      <left/>
      <right style="thick">
        <color theme="0"/>
      </right>
      <top style="thin">
        <color auto="1"/>
      </top>
      <bottom/>
      <diagonal/>
    </border>
    <border>
      <left/>
      <right/>
      <top style="medium">
        <color auto="1"/>
      </top>
      <bottom style="thin">
        <color auto="1"/>
      </bottom>
      <diagonal/>
    </border>
  </borders>
  <cellStyleXfs count="7">
    <xf numFmtId="0" fontId="0" fillId="0" borderId="0"/>
    <xf numFmtId="9" fontId="2" fillId="0" borderId="0" applyFont="0" applyFill="0" applyBorder="0" applyAlignment="0" applyProtection="0"/>
    <xf numFmtId="0" fontId="3" fillId="0" borderId="0"/>
    <xf numFmtId="43" fontId="3" fillId="0" borderId="0" applyFont="0" applyFill="0" applyBorder="0" applyAlignment="0" applyProtection="0"/>
    <xf numFmtId="9" fontId="3" fillId="0" borderId="0" applyFont="0" applyFill="0" applyBorder="0" applyAlignment="0" applyProtection="0"/>
    <xf numFmtId="43" fontId="2" fillId="0" borderId="0" applyFont="0" applyFill="0" applyBorder="0" applyAlignment="0" applyProtection="0"/>
    <xf numFmtId="0" fontId="45" fillId="0" borderId="0" applyNumberFormat="0" applyFill="0" applyBorder="0" applyAlignment="0" applyProtection="0"/>
  </cellStyleXfs>
  <cellXfs count="774">
    <xf numFmtId="0" fontId="0" fillId="0" borderId="0" xfId="0"/>
    <xf numFmtId="0" fontId="0" fillId="0" borderId="0" xfId="0" applyAlignment="1">
      <alignment wrapText="1"/>
    </xf>
    <xf numFmtId="0" fontId="9" fillId="0" borderId="2" xfId="2" applyFont="1" applyBorder="1" applyAlignment="1">
      <alignment horizontal="left" vertical="center"/>
    </xf>
    <xf numFmtId="0" fontId="9" fillId="0" borderId="0" xfId="2" applyFont="1" applyFill="1" applyBorder="1" applyAlignment="1">
      <alignment vertical="center"/>
    </xf>
    <xf numFmtId="0" fontId="14" fillId="0" borderId="0" xfId="2" applyFont="1" applyFill="1" applyBorder="1" applyAlignment="1">
      <alignment vertical="center"/>
    </xf>
    <xf numFmtId="0" fontId="0" fillId="0" borderId="5" xfId="0" applyBorder="1" applyAlignment="1">
      <alignment horizontal="center" wrapText="1"/>
    </xf>
    <xf numFmtId="0" fontId="0" fillId="0" borderId="0" xfId="0" applyBorder="1" applyAlignment="1">
      <alignment wrapText="1"/>
    </xf>
    <xf numFmtId="164" fontId="10" fillId="0" borderId="0" xfId="3" applyNumberFormat="1" applyFont="1" applyFill="1" applyBorder="1" applyAlignment="1">
      <alignment vertical="center"/>
    </xf>
    <xf numFmtId="0" fontId="0" fillId="0" borderId="0" xfId="0" applyFill="1" applyAlignment="1">
      <alignment wrapText="1"/>
    </xf>
    <xf numFmtId="0" fontId="9" fillId="0" borderId="0" xfId="2" applyFont="1" applyBorder="1" applyAlignment="1">
      <alignment horizontal="right" vertical="center"/>
    </xf>
    <xf numFmtId="0" fontId="9" fillId="0" borderId="0" xfId="2" applyFont="1" applyBorder="1" applyAlignment="1">
      <alignment horizontal="left" vertical="center"/>
    </xf>
    <xf numFmtId="0" fontId="19" fillId="0" borderId="0" xfId="0" applyFont="1" applyAlignment="1">
      <alignment wrapText="1"/>
    </xf>
    <xf numFmtId="0" fontId="20" fillId="0" borderId="0" xfId="2" applyFont="1" applyBorder="1" applyAlignment="1">
      <alignment vertical="center"/>
    </xf>
    <xf numFmtId="0" fontId="0" fillId="0" borderId="0" xfId="0" applyFont="1" applyAlignment="1">
      <alignment wrapText="1"/>
    </xf>
    <xf numFmtId="0" fontId="22" fillId="3" borderId="0" xfId="0" applyFont="1" applyFill="1" applyAlignment="1">
      <alignment horizontal="right"/>
    </xf>
    <xf numFmtId="0" fontId="15" fillId="5" borderId="0" xfId="2" applyFont="1" applyFill="1" applyBorder="1" applyAlignment="1">
      <alignment vertical="center"/>
    </xf>
    <xf numFmtId="0" fontId="21" fillId="5" borderId="5" xfId="2" applyFont="1" applyFill="1" applyBorder="1" applyAlignment="1">
      <alignment vertical="center"/>
    </xf>
    <xf numFmtId="0" fontId="21" fillId="5" borderId="9" xfId="2" applyFont="1" applyFill="1" applyBorder="1" applyAlignment="1">
      <alignment vertical="center"/>
    </xf>
    <xf numFmtId="0" fontId="9" fillId="8" borderId="0" xfId="2" applyFont="1" applyFill="1" applyBorder="1" applyAlignment="1">
      <alignment horizontal="right" vertical="center"/>
    </xf>
    <xf numFmtId="0" fontId="9" fillId="8" borderId="5" xfId="2" applyFont="1" applyFill="1" applyBorder="1" applyAlignment="1">
      <alignment vertical="center"/>
    </xf>
    <xf numFmtId="0" fontId="9" fillId="8" borderId="9" xfId="2" applyFont="1" applyFill="1" applyBorder="1" applyAlignment="1">
      <alignment vertical="center"/>
    </xf>
    <xf numFmtId="0" fontId="0" fillId="8" borderId="0" xfId="0" applyFill="1" applyBorder="1"/>
    <xf numFmtId="0" fontId="9" fillId="8" borderId="0" xfId="2" applyFont="1" applyFill="1" applyBorder="1" applyAlignment="1">
      <alignment horizontal="right" vertical="center" wrapText="1"/>
    </xf>
    <xf numFmtId="164" fontId="9" fillId="8" borderId="0" xfId="3" applyNumberFormat="1" applyFont="1" applyFill="1" applyBorder="1" applyAlignment="1">
      <alignment vertical="center"/>
    </xf>
    <xf numFmtId="0" fontId="14" fillId="3" borderId="5" xfId="2" applyFont="1" applyFill="1" applyBorder="1" applyAlignment="1">
      <alignment horizontal="right" vertical="center"/>
    </xf>
    <xf numFmtId="164" fontId="14" fillId="3" borderId="5" xfId="3" applyNumberFormat="1" applyFont="1" applyFill="1" applyBorder="1" applyAlignment="1">
      <alignment horizontal="right" vertical="center"/>
    </xf>
    <xf numFmtId="164" fontId="13" fillId="8" borderId="11" xfId="3" applyNumberFormat="1" applyFont="1" applyFill="1" applyBorder="1" applyAlignment="1">
      <alignment vertical="center"/>
    </xf>
    <xf numFmtId="164" fontId="13" fillId="10" borderId="11" xfId="3" applyNumberFormat="1" applyFont="1" applyFill="1" applyBorder="1" applyAlignment="1">
      <alignment horizontal="right" vertical="center"/>
    </xf>
    <xf numFmtId="3" fontId="0" fillId="12" borderId="9" xfId="0" applyNumberFormat="1" applyFill="1" applyBorder="1"/>
    <xf numFmtId="9" fontId="0" fillId="12" borderId="9" xfId="0" applyNumberFormat="1" applyFill="1" applyBorder="1"/>
    <xf numFmtId="9" fontId="0" fillId="12" borderId="9" xfId="1" applyFont="1" applyFill="1" applyBorder="1"/>
    <xf numFmtId="9" fontId="0" fillId="10" borderId="9" xfId="0" applyNumberFormat="1" applyFill="1" applyBorder="1"/>
    <xf numFmtId="0" fontId="1" fillId="5" borderId="5" xfId="0" applyFont="1" applyFill="1" applyBorder="1" applyAlignment="1">
      <alignment horizontal="right"/>
    </xf>
    <xf numFmtId="0" fontId="5" fillId="14" borderId="10" xfId="0" applyFont="1" applyFill="1" applyBorder="1" applyAlignment="1">
      <alignment horizontal="center" vertical="center"/>
    </xf>
    <xf numFmtId="0" fontId="0" fillId="11" borderId="6" xfId="0" applyFont="1" applyFill="1" applyBorder="1" applyAlignment="1">
      <alignment vertical="center" wrapText="1"/>
    </xf>
    <xf numFmtId="3" fontId="0" fillId="12" borderId="1" xfId="0" applyNumberFormat="1" applyFont="1" applyFill="1" applyBorder="1" applyAlignment="1">
      <alignment vertical="center" wrapText="1"/>
    </xf>
    <xf numFmtId="3" fontId="0" fillId="11" borderId="1" xfId="0" applyNumberFormat="1" applyFont="1" applyFill="1" applyBorder="1" applyAlignment="1">
      <alignment vertical="center" wrapText="1"/>
    </xf>
    <xf numFmtId="0" fontId="14" fillId="8" borderId="11" xfId="2" applyFont="1" applyFill="1" applyBorder="1" applyAlignment="1">
      <alignment vertical="center"/>
    </xf>
    <xf numFmtId="0" fontId="0" fillId="0" borderId="0" xfId="0" applyBorder="1"/>
    <xf numFmtId="3" fontId="0" fillId="10" borderId="9" xfId="0" applyNumberFormat="1" applyFill="1" applyBorder="1"/>
    <xf numFmtId="0" fontId="1" fillId="5" borderId="15" xfId="0" applyFont="1" applyFill="1" applyBorder="1" applyAlignment="1">
      <alignment horizontal="right"/>
    </xf>
    <xf numFmtId="9" fontId="0" fillId="12" borderId="16" xfId="0" applyNumberFormat="1" applyFill="1" applyBorder="1"/>
    <xf numFmtId="0" fontId="14" fillId="12" borderId="15" xfId="2" applyFont="1" applyFill="1" applyBorder="1" applyAlignment="1">
      <alignment horizontal="right" vertical="center"/>
    </xf>
    <xf numFmtId="9" fontId="17" fillId="12" borderId="14" xfId="1" applyFont="1" applyFill="1" applyBorder="1" applyAlignment="1">
      <alignment vertical="center"/>
    </xf>
    <xf numFmtId="0" fontId="14" fillId="10" borderId="18" xfId="2" applyFont="1" applyFill="1" applyBorder="1" applyAlignment="1">
      <alignment horizontal="right" vertical="center"/>
    </xf>
    <xf numFmtId="164" fontId="18" fillId="10" borderId="17" xfId="3" applyNumberFormat="1" applyFont="1" applyFill="1" applyBorder="1" applyAlignment="1">
      <alignment vertical="center"/>
    </xf>
    <xf numFmtId="9" fontId="17" fillId="10" borderId="17" xfId="1" applyFont="1" applyFill="1" applyBorder="1" applyAlignment="1">
      <alignment vertical="center"/>
    </xf>
    <xf numFmtId="0" fontId="14" fillId="3" borderId="18" xfId="2" applyFont="1" applyFill="1" applyBorder="1" applyAlignment="1">
      <alignment horizontal="right" vertical="center"/>
    </xf>
    <xf numFmtId="0" fontId="22" fillId="3" borderId="17" xfId="0" applyFont="1" applyFill="1" applyBorder="1" applyAlignment="1">
      <alignment horizontal="right"/>
    </xf>
    <xf numFmtId="164" fontId="14" fillId="12" borderId="15" xfId="3" applyNumberFormat="1" applyFont="1" applyFill="1" applyBorder="1" applyAlignment="1">
      <alignment horizontal="right" vertical="center"/>
    </xf>
    <xf numFmtId="164" fontId="13" fillId="12" borderId="19" xfId="3" applyNumberFormat="1" applyFont="1" applyFill="1" applyBorder="1" applyAlignment="1">
      <alignment vertical="center"/>
    </xf>
    <xf numFmtId="164" fontId="9" fillId="12" borderId="14" xfId="3" applyNumberFormat="1" applyFont="1" applyFill="1" applyBorder="1" applyAlignment="1">
      <alignment vertical="center"/>
    </xf>
    <xf numFmtId="164" fontId="14" fillId="10" borderId="18" xfId="3" quotePrefix="1" applyNumberFormat="1" applyFont="1" applyFill="1" applyBorder="1" applyAlignment="1">
      <alignment horizontal="right" vertical="center" wrapText="1"/>
    </xf>
    <xf numFmtId="164" fontId="13" fillId="10" borderId="20" xfId="3" applyNumberFormat="1" applyFont="1" applyFill="1" applyBorder="1" applyAlignment="1">
      <alignment vertical="center"/>
    </xf>
    <xf numFmtId="164" fontId="0" fillId="10" borderId="17" xfId="5" applyNumberFormat="1" applyFont="1" applyFill="1" applyBorder="1"/>
    <xf numFmtId="164" fontId="14" fillId="3" borderId="18" xfId="3" applyNumberFormat="1" applyFont="1" applyFill="1" applyBorder="1" applyAlignment="1">
      <alignment horizontal="right" vertical="center"/>
    </xf>
    <xf numFmtId="164" fontId="13" fillId="10" borderId="20" xfId="3" applyNumberFormat="1" applyFont="1" applyFill="1" applyBorder="1" applyAlignment="1">
      <alignment horizontal="right" vertical="center"/>
    </xf>
    <xf numFmtId="0" fontId="5" fillId="14" borderId="21" xfId="0" applyFont="1" applyFill="1" applyBorder="1" applyAlignment="1">
      <alignment horizontal="center" vertical="center"/>
    </xf>
    <xf numFmtId="0" fontId="0" fillId="11" borderId="22" xfId="0" applyFont="1" applyFill="1" applyBorder="1" applyAlignment="1">
      <alignment vertical="center" wrapText="1"/>
    </xf>
    <xf numFmtId="3" fontId="0" fillId="12" borderId="23" xfId="0" applyNumberFormat="1" applyFont="1" applyFill="1" applyBorder="1" applyAlignment="1">
      <alignment vertical="center" wrapText="1"/>
    </xf>
    <xf numFmtId="3" fontId="0" fillId="11" borderId="23" xfId="0" applyNumberFormat="1" applyFont="1" applyFill="1" applyBorder="1" applyAlignment="1">
      <alignment vertical="center" wrapText="1"/>
    </xf>
    <xf numFmtId="0" fontId="5" fillId="14" borderId="25" xfId="0" applyFont="1" applyFill="1" applyBorder="1" applyAlignment="1">
      <alignment horizontal="center" vertical="center"/>
    </xf>
    <xf numFmtId="0" fontId="0" fillId="11" borderId="26" xfId="0" applyFont="1" applyFill="1" applyBorder="1" applyAlignment="1">
      <alignment vertical="center" wrapText="1"/>
    </xf>
    <xf numFmtId="3" fontId="0" fillId="12" borderId="27" xfId="0" applyNumberFormat="1" applyFont="1" applyFill="1" applyBorder="1" applyAlignment="1">
      <alignment vertical="center" wrapText="1"/>
    </xf>
    <xf numFmtId="3" fontId="0" fillId="11" borderId="27" xfId="0" applyNumberFormat="1" applyFont="1" applyFill="1" applyBorder="1" applyAlignment="1">
      <alignment vertical="center" wrapText="1"/>
    </xf>
    <xf numFmtId="0" fontId="7" fillId="0" borderId="3" xfId="0" applyFont="1" applyFill="1" applyBorder="1" applyAlignment="1">
      <alignment vertical="top" wrapText="1"/>
    </xf>
    <xf numFmtId="0" fontId="7" fillId="2" borderId="3" xfId="0" applyFont="1" applyFill="1" applyBorder="1" applyAlignment="1">
      <alignment vertical="top" wrapText="1"/>
    </xf>
    <xf numFmtId="0" fontId="0" fillId="0" borderId="0" xfId="0" applyFill="1" applyBorder="1" applyAlignment="1">
      <alignment wrapText="1"/>
    </xf>
    <xf numFmtId="0" fontId="0" fillId="0" borderId="0" xfId="0" applyFill="1" applyBorder="1"/>
    <xf numFmtId="0" fontId="6" fillId="0" borderId="0" xfId="0" applyFont="1" applyFill="1" applyBorder="1" applyAlignment="1">
      <alignment horizontal="left" wrapText="1"/>
    </xf>
    <xf numFmtId="0" fontId="4" fillId="0" borderId="0" xfId="0" applyFont="1" applyFill="1" applyBorder="1" applyAlignment="1">
      <alignment wrapText="1"/>
    </xf>
    <xf numFmtId="0" fontId="8" fillId="8" borderId="0" xfId="0" applyFont="1" applyFill="1" applyBorder="1" applyAlignment="1">
      <alignment wrapText="1"/>
    </xf>
    <xf numFmtId="0" fontId="8" fillId="0" borderId="0" xfId="0" applyFont="1" applyFill="1" applyBorder="1" applyAlignment="1">
      <alignment horizontal="left" wrapText="1"/>
    </xf>
    <xf numFmtId="0" fontId="8" fillId="0" borderId="0" xfId="0" applyFont="1" applyFill="1" applyBorder="1" applyAlignment="1">
      <alignment wrapText="1"/>
    </xf>
    <xf numFmtId="0" fontId="23" fillId="0" borderId="0" xfId="0" applyFont="1" applyBorder="1" applyAlignment="1"/>
    <xf numFmtId="0" fontId="23" fillId="0" borderId="0" xfId="0" applyFont="1" applyFill="1" applyBorder="1" applyAlignment="1"/>
    <xf numFmtId="0" fontId="0" fillId="0" borderId="0" xfId="0" applyFill="1" applyBorder="1" applyAlignment="1">
      <alignment horizontal="center" wrapText="1"/>
    </xf>
    <xf numFmtId="0" fontId="7" fillId="0" borderId="0" xfId="0" applyFont="1" applyFill="1" applyBorder="1" applyAlignment="1">
      <alignment vertical="top" wrapText="1"/>
    </xf>
    <xf numFmtId="0" fontId="0" fillId="0" borderId="0" xfId="0" applyFont="1" applyFill="1" applyBorder="1" applyAlignment="1">
      <alignment vertical="center" wrapText="1"/>
    </xf>
    <xf numFmtId="3" fontId="0" fillId="0" borderId="0" xfId="0" applyNumberFormat="1" applyFont="1" applyFill="1" applyBorder="1" applyAlignment="1">
      <alignment vertical="center" wrapText="1"/>
    </xf>
    <xf numFmtId="3" fontId="16" fillId="0" borderId="0" xfId="0" applyNumberFormat="1" applyFont="1" applyFill="1" applyBorder="1" applyAlignment="1">
      <alignment vertical="top" wrapText="1"/>
    </xf>
    <xf numFmtId="0" fontId="0" fillId="0" borderId="0" xfId="0" applyBorder="1" applyAlignment="1">
      <alignment horizontal="center" wrapText="1"/>
    </xf>
    <xf numFmtId="0" fontId="23" fillId="0" borderId="0" xfId="0" applyFont="1" applyBorder="1" applyAlignment="1">
      <alignment wrapText="1"/>
    </xf>
    <xf numFmtId="0" fontId="5" fillId="14" borderId="25" xfId="0" applyFont="1" applyFill="1" applyBorder="1" applyAlignment="1">
      <alignment horizontal="center" vertical="center" wrapText="1"/>
    </xf>
    <xf numFmtId="0" fontId="5" fillId="14" borderId="10" xfId="0" applyFont="1" applyFill="1" applyBorder="1" applyAlignment="1">
      <alignment horizontal="center" vertical="center" wrapText="1"/>
    </xf>
    <xf numFmtId="0" fontId="5" fillId="14" borderId="21" xfId="0" applyFont="1" applyFill="1" applyBorder="1" applyAlignment="1">
      <alignment horizontal="center" vertical="center" wrapText="1"/>
    </xf>
    <xf numFmtId="0" fontId="23" fillId="0" borderId="0" xfId="0" applyFont="1" applyFill="1" applyBorder="1" applyAlignment="1">
      <alignment wrapText="1"/>
    </xf>
    <xf numFmtId="3" fontId="0" fillId="11" borderId="0" xfId="0" applyNumberFormat="1" applyFont="1" applyFill="1" applyBorder="1" applyAlignment="1">
      <alignment vertical="center" wrapText="1"/>
    </xf>
    <xf numFmtId="0" fontId="0" fillId="0" borderId="0" xfId="0" applyBorder="1" applyAlignment="1">
      <alignment horizontal="center" wrapText="1"/>
    </xf>
    <xf numFmtId="0" fontId="0" fillId="0" borderId="0" xfId="0" applyFill="1" applyBorder="1" applyAlignment="1">
      <alignment vertical="center"/>
    </xf>
    <xf numFmtId="0" fontId="0" fillId="0" borderId="0" xfId="0" applyBorder="1" applyAlignment="1">
      <alignment vertical="center"/>
    </xf>
    <xf numFmtId="0" fontId="0" fillId="0" borderId="0" xfId="0" applyAlignment="1">
      <alignment vertical="center"/>
    </xf>
    <xf numFmtId="0" fontId="6" fillId="0" borderId="0" xfId="0" applyFont="1" applyFill="1" applyBorder="1" applyAlignment="1">
      <alignment horizontal="left" vertical="center" wrapText="1"/>
    </xf>
    <xf numFmtId="0" fontId="4" fillId="0" borderId="0" xfId="0" applyFont="1" applyFill="1" applyBorder="1" applyAlignment="1">
      <alignment vertical="center" wrapText="1"/>
    </xf>
    <xf numFmtId="0" fontId="0" fillId="0" borderId="0" xfId="0" applyBorder="1" applyAlignment="1">
      <alignment vertical="center" wrapText="1"/>
    </xf>
    <xf numFmtId="0" fontId="0" fillId="18" borderId="0" xfId="0" applyFill="1" applyBorder="1" applyAlignment="1">
      <alignment vertical="center" wrapText="1"/>
    </xf>
    <xf numFmtId="0" fontId="0" fillId="18" borderId="0" xfId="0" applyFill="1" applyAlignment="1">
      <alignment vertical="center" wrapText="1"/>
    </xf>
    <xf numFmtId="0" fontId="8" fillId="8" borderId="0" xfId="0" applyFont="1" applyFill="1" applyBorder="1" applyAlignment="1">
      <alignment vertical="center" wrapText="1"/>
    </xf>
    <xf numFmtId="0" fontId="0" fillId="0" borderId="0" xfId="0" applyFill="1" applyBorder="1" applyAlignment="1">
      <alignment vertical="center" wrapText="1"/>
    </xf>
    <xf numFmtId="0" fontId="0" fillId="0" borderId="0" xfId="0" applyAlignment="1">
      <alignment vertical="center" wrapText="1"/>
    </xf>
    <xf numFmtId="0" fontId="8" fillId="0" borderId="0" xfId="0" applyFont="1" applyFill="1" applyBorder="1" applyAlignment="1">
      <alignment horizontal="left" vertical="center" wrapText="1"/>
    </xf>
    <xf numFmtId="0" fontId="8" fillId="0" borderId="0" xfId="0" applyFont="1" applyFill="1" applyBorder="1" applyAlignment="1">
      <alignment vertical="center" wrapText="1"/>
    </xf>
    <xf numFmtId="0" fontId="0" fillId="0" borderId="0" xfId="0" applyFill="1" applyAlignment="1">
      <alignment vertical="center" wrapText="1"/>
    </xf>
    <xf numFmtId="0" fontId="0" fillId="0" borderId="0" xfId="0" applyBorder="1" applyAlignment="1">
      <alignment horizontal="center" vertical="center" wrapText="1"/>
    </xf>
    <xf numFmtId="0" fontId="23" fillId="0" borderId="0" xfId="0" applyFont="1" applyBorder="1" applyAlignment="1">
      <alignment vertical="center"/>
    </xf>
    <xf numFmtId="0" fontId="0" fillId="0" borderId="5" xfId="0" applyBorder="1" applyAlignment="1">
      <alignment horizontal="center" vertical="center" wrapText="1"/>
    </xf>
    <xf numFmtId="0" fontId="0" fillId="19" borderId="0" xfId="0" applyFill="1" applyAlignment="1">
      <alignment vertical="center"/>
    </xf>
    <xf numFmtId="0" fontId="7" fillId="0" borderId="3" xfId="0" applyFont="1" applyFill="1" applyBorder="1" applyAlignment="1">
      <alignment vertical="center" wrapText="1"/>
    </xf>
    <xf numFmtId="0" fontId="7" fillId="2" borderId="3" xfId="0" applyFont="1" applyFill="1" applyBorder="1" applyAlignment="1">
      <alignment vertical="center" wrapText="1"/>
    </xf>
    <xf numFmtId="0" fontId="23" fillId="0" borderId="0" xfId="0" applyFont="1" applyFill="1" applyBorder="1" applyAlignment="1">
      <alignment vertical="center"/>
    </xf>
    <xf numFmtId="0" fontId="0" fillId="0" borderId="0" xfId="0" applyFill="1" applyBorder="1" applyAlignment="1">
      <alignment horizontal="center" vertical="center" wrapText="1"/>
    </xf>
    <xf numFmtId="0" fontId="0" fillId="19" borderId="0" xfId="0" applyFill="1" applyBorder="1" applyAlignment="1">
      <alignment vertical="center"/>
    </xf>
    <xf numFmtId="0" fontId="0" fillId="19" borderId="0" xfId="0" applyFont="1" applyFill="1" applyBorder="1" applyAlignment="1">
      <alignment vertical="center" wrapText="1"/>
    </xf>
    <xf numFmtId="3" fontId="0" fillId="19" borderId="0" xfId="0" applyNumberFormat="1" applyFont="1" applyFill="1" applyBorder="1" applyAlignment="1">
      <alignment vertical="center" wrapText="1"/>
    </xf>
    <xf numFmtId="0" fontId="27" fillId="0" borderId="0" xfId="0" applyFont="1" applyBorder="1" applyAlignment="1">
      <alignment wrapText="1"/>
    </xf>
    <xf numFmtId="0" fontId="11" fillId="4" borderId="12" xfId="0" applyFont="1" applyFill="1" applyBorder="1" applyAlignment="1">
      <alignment horizontal="left" vertical="center" wrapText="1"/>
    </xf>
    <xf numFmtId="0" fontId="11" fillId="4" borderId="10" xfId="0" applyFont="1" applyFill="1" applyBorder="1" applyAlignment="1">
      <alignment horizontal="left" vertical="center" wrapText="1"/>
    </xf>
    <xf numFmtId="0" fontId="11" fillId="4" borderId="13" xfId="0" applyFont="1" applyFill="1" applyBorder="1" applyAlignment="1">
      <alignment horizontal="left" vertical="center" wrapText="1"/>
    </xf>
    <xf numFmtId="0" fontId="11" fillId="6" borderId="25" xfId="0" applyFont="1" applyFill="1" applyBorder="1" applyAlignment="1">
      <alignment horizontal="center" vertical="top" wrapText="1"/>
    </xf>
    <xf numFmtId="0" fontId="11" fillId="14" borderId="10" xfId="0" applyFont="1" applyFill="1" applyBorder="1" applyAlignment="1">
      <alignment horizontal="center" vertical="top" wrapText="1"/>
    </xf>
    <xf numFmtId="0" fontId="11" fillId="16" borderId="10" xfId="0" applyFont="1" applyFill="1" applyBorder="1" applyAlignment="1">
      <alignment horizontal="center" vertical="top" wrapText="1"/>
    </xf>
    <xf numFmtId="0" fontId="11" fillId="16" borderId="21" xfId="0" applyFont="1" applyFill="1" applyBorder="1" applyAlignment="1">
      <alignment horizontal="center" vertical="top" wrapText="1"/>
    </xf>
    <xf numFmtId="0" fontId="11" fillId="6" borderId="12" xfId="0" applyFont="1" applyFill="1" applyBorder="1" applyAlignment="1">
      <alignment horizontal="center" vertical="top" wrapText="1"/>
    </xf>
    <xf numFmtId="0" fontId="11" fillId="16" borderId="13" xfId="0" applyFont="1" applyFill="1" applyBorder="1" applyAlignment="1">
      <alignment horizontal="center" vertical="top" wrapText="1"/>
    </xf>
    <xf numFmtId="0" fontId="4" fillId="0" borderId="7" xfId="0" applyFont="1" applyFill="1" applyBorder="1" applyAlignment="1">
      <alignment vertical="top" wrapText="1"/>
    </xf>
    <xf numFmtId="0" fontId="11" fillId="0" borderId="6" xfId="0" applyFont="1" applyFill="1" applyBorder="1" applyAlignment="1">
      <alignment vertical="top" wrapText="1"/>
    </xf>
    <xf numFmtId="0" fontId="11" fillId="0" borderId="8" xfId="0" applyFont="1" applyFill="1" applyBorder="1" applyAlignment="1">
      <alignment vertical="top" wrapText="1"/>
    </xf>
    <xf numFmtId="10" fontId="4" fillId="7" borderId="26" xfId="0" applyNumberFormat="1" applyFont="1" applyFill="1" applyBorder="1" applyAlignment="1">
      <alignment vertical="top" wrapText="1"/>
    </xf>
    <xf numFmtId="0" fontId="4" fillId="11" borderId="6" xfId="0" applyFont="1" applyFill="1" applyBorder="1" applyAlignment="1">
      <alignment vertical="top" wrapText="1"/>
    </xf>
    <xf numFmtId="0" fontId="4" fillId="3" borderId="6" xfId="0" applyFont="1" applyFill="1" applyBorder="1" applyAlignment="1">
      <alignment vertical="top" wrapText="1"/>
    </xf>
    <xf numFmtId="0" fontId="4" fillId="3" borderId="22" xfId="0" applyFont="1" applyFill="1" applyBorder="1" applyAlignment="1">
      <alignment vertical="top" wrapText="1"/>
    </xf>
    <xf numFmtId="0" fontId="4" fillId="7" borderId="7" xfId="0" applyFont="1" applyFill="1" applyBorder="1" applyAlignment="1">
      <alignment vertical="top" wrapText="1"/>
    </xf>
    <xf numFmtId="0" fontId="4" fillId="3" borderId="8" xfId="0" applyFont="1" applyFill="1" applyBorder="1" applyAlignment="1">
      <alignment vertical="top" wrapText="1"/>
    </xf>
    <xf numFmtId="0" fontId="4" fillId="7" borderId="26" xfId="0" applyFont="1" applyFill="1" applyBorder="1" applyAlignment="1">
      <alignment vertical="top" wrapText="1"/>
    </xf>
    <xf numFmtId="0" fontId="4" fillId="2" borderId="4" xfId="0" applyFont="1" applyFill="1" applyBorder="1" applyAlignment="1">
      <alignment vertical="top" wrapText="1"/>
    </xf>
    <xf numFmtId="0" fontId="11" fillId="2" borderId="6" xfId="0" applyFont="1" applyFill="1" applyBorder="1" applyAlignment="1">
      <alignment vertical="top" wrapText="1"/>
    </xf>
    <xf numFmtId="0" fontId="11" fillId="2" borderId="1" xfId="0" applyFont="1" applyFill="1" applyBorder="1" applyAlignment="1">
      <alignment vertical="top" wrapText="1"/>
    </xf>
    <xf numFmtId="0" fontId="11" fillId="2" borderId="3" xfId="0" applyFont="1" applyFill="1" applyBorder="1" applyAlignment="1">
      <alignment vertical="top" wrapText="1"/>
    </xf>
    <xf numFmtId="0" fontId="4" fillId="7" borderId="27" xfId="0" applyFont="1" applyFill="1" applyBorder="1" applyAlignment="1">
      <alignment vertical="top" wrapText="1"/>
    </xf>
    <xf numFmtId="0" fontId="4" fillId="12" borderId="1" xfId="0" applyFont="1" applyFill="1" applyBorder="1" applyAlignment="1">
      <alignment vertical="top" wrapText="1"/>
    </xf>
    <xf numFmtId="0" fontId="4" fillId="10" borderId="1" xfId="0" applyFont="1" applyFill="1" applyBorder="1" applyAlignment="1">
      <alignment vertical="top" wrapText="1"/>
    </xf>
    <xf numFmtId="0" fontId="4" fillId="10" borderId="23" xfId="0" applyFont="1" applyFill="1" applyBorder="1" applyAlignment="1">
      <alignment vertical="top" wrapText="1"/>
    </xf>
    <xf numFmtId="0" fontId="4" fillId="7" borderId="4" xfId="0" applyFont="1" applyFill="1" applyBorder="1" applyAlignment="1">
      <alignment vertical="top" wrapText="1"/>
    </xf>
    <xf numFmtId="0" fontId="4" fillId="10" borderId="3" xfId="0" applyFont="1" applyFill="1" applyBorder="1" applyAlignment="1">
      <alignment vertical="top" wrapText="1"/>
    </xf>
    <xf numFmtId="0" fontId="27" fillId="0" borderId="0" xfId="0" applyFont="1" applyBorder="1" applyAlignment="1">
      <alignment vertical="top" wrapText="1"/>
    </xf>
    <xf numFmtId="0" fontId="27" fillId="8" borderId="0" xfId="0" applyFont="1" applyFill="1" applyBorder="1" applyAlignment="1">
      <alignment wrapText="1"/>
    </xf>
    <xf numFmtId="0" fontId="27" fillId="0" borderId="0" xfId="0" applyFont="1" applyFill="1" applyBorder="1" applyAlignment="1">
      <alignment wrapText="1"/>
    </xf>
    <xf numFmtId="0" fontId="4" fillId="15" borderId="12" xfId="0" applyFont="1" applyFill="1" applyBorder="1" applyAlignment="1">
      <alignment horizontal="right" vertical="top" wrapText="1"/>
    </xf>
    <xf numFmtId="0" fontId="4" fillId="14" borderId="10" xfId="0" applyFont="1" applyFill="1" applyBorder="1" applyAlignment="1">
      <alignment horizontal="right" vertical="top" wrapText="1"/>
    </xf>
    <xf numFmtId="0" fontId="4" fillId="16" borderId="10" xfId="0" applyFont="1" applyFill="1" applyBorder="1" applyAlignment="1">
      <alignment horizontal="right" vertical="top" wrapText="1"/>
    </xf>
    <xf numFmtId="0" fontId="4" fillId="9" borderId="10" xfId="0" applyFont="1" applyFill="1" applyBorder="1" applyAlignment="1">
      <alignment horizontal="right" vertical="top" wrapText="1"/>
    </xf>
    <xf numFmtId="3" fontId="4" fillId="2" borderId="7" xfId="0" applyNumberFormat="1" applyFont="1" applyFill="1" applyBorder="1" applyAlignment="1">
      <alignment horizontal="right" wrapText="1"/>
    </xf>
    <xf numFmtId="3" fontId="4" fillId="12" borderId="6" xfId="0" applyNumberFormat="1" applyFont="1" applyFill="1" applyBorder="1" applyAlignment="1">
      <alignment horizontal="right" wrapText="1"/>
    </xf>
    <xf numFmtId="3" fontId="4" fillId="10" borderId="6" xfId="0" applyNumberFormat="1" applyFont="1" applyFill="1" applyBorder="1" applyAlignment="1">
      <alignment horizontal="right" wrapText="1"/>
    </xf>
    <xf numFmtId="3" fontId="4" fillId="3" borderId="6" xfId="0" applyNumberFormat="1" applyFont="1" applyFill="1" applyBorder="1" applyAlignment="1">
      <alignment horizontal="right" wrapText="1"/>
    </xf>
    <xf numFmtId="0" fontId="27" fillId="0" borderId="0" xfId="0" applyFont="1" applyBorder="1" applyAlignment="1">
      <alignment horizontal="center" wrapText="1"/>
    </xf>
    <xf numFmtId="9" fontId="4" fillId="2" borderId="4" xfId="1" applyFont="1" applyFill="1" applyBorder="1" applyAlignment="1">
      <alignment horizontal="right" wrapText="1"/>
    </xf>
    <xf numFmtId="9" fontId="4" fillId="12" borderId="1" xfId="1" applyFont="1" applyFill="1" applyBorder="1" applyAlignment="1">
      <alignment horizontal="right" wrapText="1"/>
    </xf>
    <xf numFmtId="9" fontId="4" fillId="10" borderId="1" xfId="1" applyFont="1" applyFill="1" applyBorder="1" applyAlignment="1">
      <alignment horizontal="right" wrapText="1"/>
    </xf>
    <xf numFmtId="3" fontId="4" fillId="3" borderId="1" xfId="0" applyNumberFormat="1" applyFont="1" applyFill="1" applyBorder="1" applyAlignment="1">
      <alignment horizontal="right" wrapText="1"/>
    </xf>
    <xf numFmtId="0" fontId="27" fillId="0" borderId="2" xfId="0" applyFont="1" applyBorder="1" applyAlignment="1">
      <alignment wrapText="1"/>
    </xf>
    <xf numFmtId="0" fontId="27" fillId="0" borderId="1" xfId="0" applyFont="1" applyBorder="1" applyAlignment="1">
      <alignment wrapText="1"/>
    </xf>
    <xf numFmtId="0" fontId="11" fillId="4" borderId="31" xfId="0" applyFont="1" applyFill="1" applyBorder="1" applyAlignment="1">
      <alignment horizontal="left" vertical="center" wrapText="1"/>
    </xf>
    <xf numFmtId="0" fontId="11" fillId="14" borderId="12" xfId="0" applyFont="1" applyFill="1" applyBorder="1" applyAlignment="1">
      <alignment horizontal="center" vertical="top" wrapText="1"/>
    </xf>
    <xf numFmtId="0" fontId="11" fillId="13" borderId="10" xfId="0" applyFont="1" applyFill="1" applyBorder="1" applyAlignment="1">
      <alignment horizontal="center" vertical="top" wrapText="1"/>
    </xf>
    <xf numFmtId="0" fontId="11" fillId="9" borderId="10" xfId="0" applyFont="1" applyFill="1" applyBorder="1" applyAlignment="1">
      <alignment horizontal="center" vertical="top" wrapText="1"/>
    </xf>
    <xf numFmtId="0" fontId="4" fillId="0" borderId="3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0" xfId="0" applyFont="1" applyFill="1" applyBorder="1" applyAlignment="1">
      <alignment horizontal="center" vertical="center" wrapText="1"/>
    </xf>
    <xf numFmtId="3" fontId="4" fillId="10" borderId="1" xfId="0" applyNumberFormat="1" applyFont="1" applyFill="1" applyBorder="1" applyAlignment="1">
      <alignment vertical="top" wrapText="1"/>
    </xf>
    <xf numFmtId="0" fontId="4" fillId="10" borderId="6" xfId="0" applyFont="1" applyFill="1" applyBorder="1" applyAlignment="1">
      <alignment vertical="top" wrapText="1"/>
    </xf>
    <xf numFmtId="0" fontId="27" fillId="0" borderId="1" xfId="0" applyFont="1" applyBorder="1" applyAlignment="1">
      <alignment horizontal="center" vertical="center" wrapText="1"/>
    </xf>
    <xf numFmtId="0" fontId="4" fillId="0" borderId="3" xfId="0" applyFont="1" applyFill="1" applyBorder="1" applyAlignment="1">
      <alignment horizontal="center" vertical="center" wrapText="1"/>
    </xf>
    <xf numFmtId="0" fontId="4" fillId="0" borderId="1" xfId="0" applyFont="1" applyFill="1" applyBorder="1" applyAlignment="1">
      <alignment horizontal="left" wrapText="1"/>
    </xf>
    <xf numFmtId="0" fontId="11" fillId="0" borderId="0" xfId="0" applyFont="1" applyFill="1" applyBorder="1" applyAlignment="1">
      <alignment vertical="center" wrapText="1"/>
    </xf>
    <xf numFmtId="0" fontId="4" fillId="0" borderId="0" xfId="0" applyFont="1" applyFill="1" applyBorder="1" applyAlignment="1">
      <alignment vertical="top" wrapText="1"/>
    </xf>
    <xf numFmtId="0" fontId="6" fillId="0" borderId="0" xfId="0" applyFont="1" applyFill="1" applyBorder="1" applyAlignment="1">
      <alignment vertical="top" wrapText="1"/>
    </xf>
    <xf numFmtId="0" fontId="27" fillId="0" borderId="0" xfId="0" applyFont="1" applyFill="1" applyBorder="1" applyAlignment="1">
      <alignment vertical="center" wrapText="1"/>
    </xf>
    <xf numFmtId="3" fontId="4" fillId="0" borderId="0" xfId="0" applyNumberFormat="1" applyFont="1" applyFill="1" applyBorder="1" applyAlignment="1">
      <alignment vertical="top" wrapText="1"/>
    </xf>
    <xf numFmtId="3" fontId="27" fillId="0" borderId="0" xfId="0" applyNumberFormat="1" applyFont="1" applyFill="1" applyBorder="1" applyAlignment="1">
      <alignment vertical="center" wrapText="1"/>
    </xf>
    <xf numFmtId="0" fontId="4" fillId="0" borderId="7" xfId="0" applyFont="1" applyFill="1" applyBorder="1" applyAlignment="1">
      <alignment horizontal="center" vertical="center" wrapText="1"/>
    </xf>
    <xf numFmtId="0" fontId="4" fillId="0" borderId="6" xfId="0" applyFont="1" applyFill="1" applyBorder="1" applyAlignment="1">
      <alignment horizontal="center" vertical="center" wrapText="1"/>
    </xf>
    <xf numFmtId="3" fontId="27" fillId="0" borderId="1" xfId="0" applyNumberFormat="1" applyFont="1" applyBorder="1" applyAlignment="1">
      <alignment vertical="center" wrapText="1"/>
    </xf>
    <xf numFmtId="3" fontId="4" fillId="12" borderId="29" xfId="0" applyNumberFormat="1" applyFont="1" applyFill="1" applyBorder="1" applyAlignment="1">
      <alignment vertical="center" wrapText="1"/>
    </xf>
    <xf numFmtId="0" fontId="27" fillId="0" borderId="0" xfId="0" applyFont="1" applyAlignment="1">
      <alignment wrapText="1"/>
    </xf>
    <xf numFmtId="3" fontId="4" fillId="12" borderId="1" xfId="0" applyNumberFormat="1" applyFont="1" applyFill="1" applyBorder="1" applyAlignment="1">
      <alignment vertical="top" wrapText="1"/>
    </xf>
    <xf numFmtId="0" fontId="4" fillId="0" borderId="1" xfId="0" applyFont="1" applyBorder="1" applyAlignment="1">
      <alignment horizontal="center" vertical="center" wrapText="1"/>
    </xf>
    <xf numFmtId="0" fontId="27" fillId="0" borderId="0" xfId="0" applyFont="1" applyBorder="1"/>
    <xf numFmtId="0" fontId="11" fillId="4" borderId="12" xfId="0" applyFont="1" applyFill="1" applyBorder="1" applyAlignment="1">
      <alignment horizontal="left" vertical="center"/>
    </xf>
    <xf numFmtId="0" fontId="11" fillId="4" borderId="10" xfId="0" applyFont="1" applyFill="1" applyBorder="1" applyAlignment="1">
      <alignment horizontal="left" vertical="center"/>
    </xf>
    <xf numFmtId="0" fontId="11" fillId="6" borderId="25" xfId="0" applyFont="1" applyFill="1" applyBorder="1" applyAlignment="1">
      <alignment horizontal="center" vertical="top"/>
    </xf>
    <xf numFmtId="0" fontId="4" fillId="0" borderId="0" xfId="0" applyFont="1" applyFill="1" applyBorder="1" applyAlignment="1">
      <alignment horizontal="left" vertical="top" wrapText="1"/>
    </xf>
    <xf numFmtId="0" fontId="4" fillId="7" borderId="0" xfId="0" applyFont="1" applyFill="1" applyBorder="1" applyAlignment="1">
      <alignment vertical="top" wrapText="1"/>
    </xf>
    <xf numFmtId="0" fontId="4" fillId="11" borderId="0" xfId="0" applyFont="1" applyFill="1" applyBorder="1" applyAlignment="1">
      <alignment vertical="top" wrapText="1"/>
    </xf>
    <xf numFmtId="0" fontId="4" fillId="3" borderId="0" xfId="0" applyFont="1" applyFill="1" applyBorder="1" applyAlignment="1">
      <alignment vertical="top" wrapText="1"/>
    </xf>
    <xf numFmtId="0" fontId="4" fillId="15" borderId="12" xfId="0" applyFont="1" applyFill="1" applyBorder="1" applyAlignment="1">
      <alignment horizontal="right" vertical="top"/>
    </xf>
    <xf numFmtId="0" fontId="4" fillId="14" borderId="10" xfId="0" applyFont="1" applyFill="1" applyBorder="1" applyAlignment="1">
      <alignment horizontal="right" vertical="top"/>
    </xf>
    <xf numFmtId="0" fontId="27" fillId="0" borderId="2" xfId="0" applyFont="1" applyBorder="1"/>
    <xf numFmtId="0" fontId="11" fillId="5" borderId="9" xfId="0" applyFont="1" applyFill="1" applyBorder="1" applyAlignment="1"/>
    <xf numFmtId="0" fontId="11" fillId="0" borderId="0" xfId="0" applyFont="1" applyFill="1" applyBorder="1" applyAlignment="1">
      <alignment vertical="center"/>
    </xf>
    <xf numFmtId="0" fontId="16" fillId="0" borderId="6" xfId="0" applyFont="1" applyFill="1" applyBorder="1" applyAlignment="1">
      <alignment vertical="top" wrapText="1"/>
    </xf>
    <xf numFmtId="0" fontId="16" fillId="0" borderId="8" xfId="0" applyFont="1" applyFill="1" applyBorder="1" applyAlignment="1">
      <alignment vertical="top" wrapText="1"/>
    </xf>
    <xf numFmtId="0" fontId="16" fillId="0" borderId="1" xfId="0" applyFont="1" applyFill="1" applyBorder="1" applyAlignment="1">
      <alignment vertical="top" wrapText="1"/>
    </xf>
    <xf numFmtId="0" fontId="16" fillId="0" borderId="7" xfId="0" applyFont="1" applyFill="1" applyBorder="1" applyAlignment="1">
      <alignment horizontal="left" vertical="top" wrapText="1"/>
    </xf>
    <xf numFmtId="0" fontId="27" fillId="0" borderId="0" xfId="0" applyFont="1" applyFill="1"/>
    <xf numFmtId="0" fontId="16" fillId="0" borderId="4" xfId="0" applyFont="1" applyFill="1" applyBorder="1" applyAlignment="1">
      <alignment horizontal="center" vertical="top" wrapText="1"/>
    </xf>
    <xf numFmtId="0" fontId="7" fillId="0" borderId="0" xfId="0" applyFont="1" applyFill="1" applyBorder="1" applyAlignment="1">
      <alignment vertical="center" wrapText="1"/>
    </xf>
    <xf numFmtId="3" fontId="16" fillId="0" borderId="0" xfId="0" applyNumberFormat="1" applyFont="1" applyFill="1" applyBorder="1" applyAlignment="1">
      <alignment vertical="center" wrapText="1"/>
    </xf>
    <xf numFmtId="0" fontId="16" fillId="0" borderId="0" xfId="0" applyFont="1" applyFill="1" applyBorder="1" applyAlignment="1">
      <alignment vertical="center" wrapText="1"/>
    </xf>
    <xf numFmtId="0" fontId="31" fillId="0" borderId="0" xfId="0" applyFont="1" applyFill="1" applyBorder="1" applyAlignment="1">
      <alignment vertical="center"/>
    </xf>
    <xf numFmtId="0" fontId="12" fillId="5" borderId="9" xfId="0" applyFont="1" applyFill="1" applyBorder="1" applyAlignment="1">
      <alignment vertical="center"/>
    </xf>
    <xf numFmtId="3" fontId="16" fillId="10" borderId="1" xfId="0" applyNumberFormat="1" applyFont="1" applyFill="1" applyBorder="1" applyAlignment="1">
      <alignment vertical="center" wrapText="1"/>
    </xf>
    <xf numFmtId="3" fontId="16" fillId="3" borderId="1" xfId="0" applyNumberFormat="1" applyFont="1" applyFill="1" applyBorder="1" applyAlignment="1">
      <alignment vertical="center" wrapText="1"/>
    </xf>
    <xf numFmtId="3" fontId="16" fillId="12" borderId="1" xfId="0" applyNumberFormat="1" applyFont="1" applyFill="1" applyBorder="1" applyAlignment="1">
      <alignment vertical="top" wrapText="1"/>
    </xf>
    <xf numFmtId="3" fontId="16" fillId="11" borderId="1" xfId="0" applyNumberFormat="1" applyFont="1" applyFill="1" applyBorder="1" applyAlignment="1">
      <alignment vertical="top" wrapText="1"/>
    </xf>
    <xf numFmtId="0" fontId="16" fillId="0" borderId="1" xfId="0" applyFont="1" applyFill="1" applyBorder="1" applyAlignment="1">
      <alignment vertical="center" wrapText="1"/>
    </xf>
    <xf numFmtId="0" fontId="16" fillId="0" borderId="4" xfId="0" applyFont="1" applyFill="1" applyBorder="1" applyAlignment="1">
      <alignment horizontal="center" vertical="center" wrapText="1"/>
    </xf>
    <xf numFmtId="0" fontId="16" fillId="2" borderId="1" xfId="0" applyFont="1" applyFill="1" applyBorder="1" applyAlignment="1">
      <alignment horizontal="left" vertical="center" wrapText="1"/>
    </xf>
    <xf numFmtId="0" fontId="16" fillId="2" borderId="4" xfId="0" applyFont="1" applyFill="1" applyBorder="1" applyAlignment="1">
      <alignment horizontal="center" vertical="center" wrapText="1"/>
    </xf>
    <xf numFmtId="0" fontId="16" fillId="10" borderId="6" xfId="0" applyFont="1" applyFill="1" applyBorder="1" applyAlignment="1">
      <alignment vertical="center" wrapText="1"/>
    </xf>
    <xf numFmtId="0" fontId="16" fillId="3" borderId="6" xfId="0" applyFont="1" applyFill="1" applyBorder="1" applyAlignment="1">
      <alignment vertical="center" wrapText="1"/>
    </xf>
    <xf numFmtId="0" fontId="16" fillId="0" borderId="6" xfId="0" applyFont="1" applyFill="1" applyBorder="1" applyAlignment="1">
      <alignment vertical="center" wrapText="1"/>
    </xf>
    <xf numFmtId="0" fontId="16" fillId="0" borderId="7" xfId="0" applyFont="1" applyFill="1" applyBorder="1" applyAlignment="1">
      <alignment horizontal="center" vertical="center" wrapText="1"/>
    </xf>
    <xf numFmtId="0" fontId="5" fillId="16" borderId="10" xfId="0" applyFont="1" applyFill="1" applyBorder="1" applyAlignment="1">
      <alignment horizontal="center" vertical="center"/>
    </xf>
    <xf numFmtId="0" fontId="5" fillId="20" borderId="10" xfId="0" applyFont="1" applyFill="1" applyBorder="1" applyAlignment="1">
      <alignment horizontal="center" vertical="center"/>
    </xf>
    <xf numFmtId="0" fontId="5" fillId="9" borderId="10" xfId="0" applyFont="1" applyFill="1" applyBorder="1" applyAlignment="1">
      <alignment horizontal="center" vertical="center"/>
    </xf>
    <xf numFmtId="0" fontId="5" fillId="14" borderId="10" xfId="0" applyFont="1" applyFill="1" applyBorder="1" applyAlignment="1">
      <alignment horizontal="center" vertical="top"/>
    </xf>
    <xf numFmtId="0" fontId="5" fillId="13" borderId="10" xfId="0" applyFont="1" applyFill="1" applyBorder="1" applyAlignment="1">
      <alignment horizontal="center" vertical="top"/>
    </xf>
    <xf numFmtId="0" fontId="5" fillId="4" borderId="10" xfId="0" applyFont="1" applyFill="1" applyBorder="1" applyAlignment="1">
      <alignment horizontal="left" vertical="center" wrapText="1"/>
    </xf>
    <xf numFmtId="0" fontId="5" fillId="4" borderId="10" xfId="0" applyFont="1" applyFill="1" applyBorder="1" applyAlignment="1">
      <alignment horizontal="left" vertical="center"/>
    </xf>
    <xf numFmtId="0" fontId="5" fillId="4" borderId="12" xfId="0" applyFont="1" applyFill="1" applyBorder="1" applyAlignment="1">
      <alignment horizontal="left" vertical="center"/>
    </xf>
    <xf numFmtId="0" fontId="0" fillId="0" borderId="2" xfId="0" applyBorder="1" applyAlignment="1">
      <alignment vertical="center"/>
    </xf>
    <xf numFmtId="3" fontId="32" fillId="3" borderId="1" xfId="0" applyNumberFormat="1" applyFont="1" applyFill="1" applyBorder="1" applyAlignment="1">
      <alignment horizontal="right" vertical="center" wrapText="1"/>
    </xf>
    <xf numFmtId="9" fontId="32" fillId="10" borderId="1" xfId="1" applyFont="1" applyFill="1" applyBorder="1" applyAlignment="1">
      <alignment horizontal="right" vertical="center" wrapText="1"/>
    </xf>
    <xf numFmtId="9" fontId="32" fillId="12" borderId="1" xfId="1" applyFont="1" applyFill="1" applyBorder="1" applyAlignment="1">
      <alignment horizontal="right" vertical="center" wrapText="1"/>
    </xf>
    <xf numFmtId="9" fontId="32" fillId="2" borderId="4" xfId="1" applyFont="1" applyFill="1" applyBorder="1" applyAlignment="1">
      <alignment horizontal="right" vertical="center" wrapText="1"/>
    </xf>
    <xf numFmtId="3" fontId="32" fillId="3" borderId="6" xfId="0" applyNumberFormat="1" applyFont="1" applyFill="1" applyBorder="1" applyAlignment="1">
      <alignment horizontal="right" vertical="center" wrapText="1"/>
    </xf>
    <xf numFmtId="3" fontId="32" fillId="10" borderId="6" xfId="0" applyNumberFormat="1" applyFont="1" applyFill="1" applyBorder="1" applyAlignment="1">
      <alignment horizontal="right" vertical="center" wrapText="1"/>
    </xf>
    <xf numFmtId="3" fontId="32" fillId="12" borderId="6" xfId="0" applyNumberFormat="1" applyFont="1" applyFill="1" applyBorder="1" applyAlignment="1">
      <alignment horizontal="right" vertical="center" wrapText="1"/>
    </xf>
    <xf numFmtId="3" fontId="32" fillId="2" borderId="7" xfId="0" applyNumberFormat="1" applyFont="1" applyFill="1" applyBorder="1" applyAlignment="1">
      <alignment horizontal="right" vertical="center" wrapText="1"/>
    </xf>
    <xf numFmtId="0" fontId="33" fillId="9" borderId="10" xfId="0" applyFont="1" applyFill="1" applyBorder="1" applyAlignment="1">
      <alignment horizontal="right" vertical="center" wrapText="1"/>
    </xf>
    <xf numFmtId="0" fontId="33" fillId="16" borderId="10" xfId="0" applyFont="1" applyFill="1" applyBorder="1" applyAlignment="1">
      <alignment horizontal="right" vertical="center" wrapText="1"/>
    </xf>
    <xf numFmtId="0" fontId="33" fillId="14" borderId="10" xfId="0" applyFont="1" applyFill="1" applyBorder="1" applyAlignment="1">
      <alignment horizontal="right" vertical="center"/>
    </xf>
    <xf numFmtId="0" fontId="33" fillId="15" borderId="12" xfId="0" applyFont="1" applyFill="1" applyBorder="1" applyAlignment="1">
      <alignment horizontal="right" vertical="center"/>
    </xf>
    <xf numFmtId="0" fontId="0" fillId="8" borderId="0" xfId="0" applyFill="1" applyBorder="1" applyAlignment="1">
      <alignment vertical="center" wrapText="1"/>
    </xf>
    <xf numFmtId="3" fontId="16" fillId="11" borderId="1" xfId="0" applyNumberFormat="1" applyFont="1" applyFill="1" applyBorder="1" applyAlignment="1">
      <alignment vertical="center" wrapText="1"/>
    </xf>
    <xf numFmtId="0" fontId="16" fillId="0" borderId="6" xfId="0" applyFont="1" applyFill="1" applyBorder="1" applyAlignment="1">
      <alignment horizontal="center" vertical="center" wrapText="1"/>
    </xf>
    <xf numFmtId="0" fontId="16" fillId="0" borderId="1" xfId="0" applyFont="1" applyFill="1" applyBorder="1" applyAlignment="1">
      <alignment horizontal="left" vertical="center" wrapText="1"/>
    </xf>
    <xf numFmtId="0" fontId="16" fillId="11" borderId="6" xfId="0" applyFont="1" applyFill="1" applyBorder="1" applyAlignment="1">
      <alignment vertical="center" wrapText="1"/>
    </xf>
    <xf numFmtId="0" fontId="16" fillId="0" borderId="6" xfId="0" applyFont="1" applyFill="1" applyBorder="1" applyAlignment="1">
      <alignment horizontal="left" vertical="center" wrapText="1"/>
    </xf>
    <xf numFmtId="0" fontId="0" fillId="0" borderId="1" xfId="0" applyBorder="1" applyAlignment="1">
      <alignment horizontal="left" vertical="center"/>
    </xf>
    <xf numFmtId="0" fontId="5" fillId="13" borderId="10" xfId="0" applyFont="1" applyFill="1" applyBorder="1" applyAlignment="1">
      <alignment horizontal="center" vertical="center"/>
    </xf>
    <xf numFmtId="0" fontId="5" fillId="4" borderId="31" xfId="0" applyFont="1" applyFill="1" applyBorder="1" applyAlignment="1">
      <alignment horizontal="left" vertical="center"/>
    </xf>
    <xf numFmtId="0" fontId="16" fillId="0" borderId="0" xfId="0" applyFont="1" applyFill="1" applyBorder="1" applyAlignment="1">
      <alignment vertical="top" wrapText="1"/>
    </xf>
    <xf numFmtId="0" fontId="12" fillId="5" borderId="2" xfId="0" applyFont="1" applyFill="1" applyBorder="1" applyAlignment="1"/>
    <xf numFmtId="3" fontId="16" fillId="10" borderId="1" xfId="0" applyNumberFormat="1" applyFont="1" applyFill="1" applyBorder="1" applyAlignment="1">
      <alignment vertical="top" wrapText="1"/>
    </xf>
    <xf numFmtId="0" fontId="16" fillId="19" borderId="1" xfId="0" applyFont="1" applyFill="1" applyBorder="1" applyAlignment="1">
      <alignment vertical="top" wrapText="1"/>
    </xf>
    <xf numFmtId="0" fontId="16" fillId="19" borderId="1" xfId="0" applyFont="1" applyFill="1" applyBorder="1" applyAlignment="1">
      <alignment horizontal="center" vertical="top" wrapText="1"/>
    </xf>
    <xf numFmtId="0" fontId="16" fillId="0" borderId="7" xfId="0" applyFont="1" applyFill="1" applyBorder="1" applyAlignment="1">
      <alignment horizontal="center" vertical="top" wrapText="1"/>
    </xf>
    <xf numFmtId="0" fontId="16" fillId="10" borderId="6" xfId="0" applyFont="1" applyFill="1" applyBorder="1" applyAlignment="1">
      <alignment vertical="top" wrapText="1"/>
    </xf>
    <xf numFmtId="0" fontId="16" fillId="12" borderId="6" xfId="0" applyFont="1" applyFill="1" applyBorder="1" applyAlignment="1">
      <alignment vertical="top" wrapText="1"/>
    </xf>
    <xf numFmtId="0" fontId="5" fillId="16" borderId="10" xfId="0" applyFont="1" applyFill="1" applyBorder="1" applyAlignment="1">
      <alignment horizontal="center" vertical="top"/>
    </xf>
    <xf numFmtId="0" fontId="5" fillId="9" borderId="10" xfId="0" applyFont="1" applyFill="1" applyBorder="1" applyAlignment="1">
      <alignment horizontal="center" vertical="top"/>
    </xf>
    <xf numFmtId="0" fontId="0" fillId="0" borderId="2" xfId="0" applyBorder="1"/>
    <xf numFmtId="3" fontId="32" fillId="3" borderId="1" xfId="0" applyNumberFormat="1" applyFont="1" applyFill="1" applyBorder="1" applyAlignment="1">
      <alignment horizontal="right" wrapText="1"/>
    </xf>
    <xf numFmtId="9" fontId="32" fillId="10" borderId="1" xfId="1" applyFont="1" applyFill="1" applyBorder="1" applyAlignment="1">
      <alignment horizontal="right" wrapText="1"/>
    </xf>
    <xf numFmtId="9" fontId="32" fillId="12" borderId="1" xfId="1" applyFont="1" applyFill="1" applyBorder="1" applyAlignment="1">
      <alignment horizontal="right" wrapText="1"/>
    </xf>
    <xf numFmtId="9" fontId="32" fillId="2" borderId="4" xfId="1" applyFont="1" applyFill="1" applyBorder="1" applyAlignment="1">
      <alignment horizontal="right" wrapText="1"/>
    </xf>
    <xf numFmtId="3" fontId="32" fillId="3" borderId="6" xfId="0" applyNumberFormat="1" applyFont="1" applyFill="1" applyBorder="1" applyAlignment="1">
      <alignment horizontal="right" wrapText="1"/>
    </xf>
    <xf numFmtId="3" fontId="32" fillId="10" borderId="6" xfId="0" applyNumberFormat="1" applyFont="1" applyFill="1" applyBorder="1" applyAlignment="1">
      <alignment horizontal="right" wrapText="1"/>
    </xf>
    <xf numFmtId="3" fontId="32" fillId="12" borderId="6" xfId="0" applyNumberFormat="1" applyFont="1" applyFill="1" applyBorder="1" applyAlignment="1">
      <alignment horizontal="right" wrapText="1"/>
    </xf>
    <xf numFmtId="3" fontId="32" fillId="2" borderId="7" xfId="0" applyNumberFormat="1" applyFont="1" applyFill="1" applyBorder="1" applyAlignment="1">
      <alignment horizontal="right" wrapText="1"/>
    </xf>
    <xf numFmtId="0" fontId="33" fillId="9" borderId="10" xfId="0" applyFont="1" applyFill="1" applyBorder="1" applyAlignment="1">
      <alignment horizontal="right" vertical="top" wrapText="1"/>
    </xf>
    <xf numFmtId="0" fontId="33" fillId="16" borderId="10" xfId="0" applyFont="1" applyFill="1" applyBorder="1" applyAlignment="1">
      <alignment horizontal="right" vertical="top" wrapText="1"/>
    </xf>
    <xf numFmtId="0" fontId="33" fillId="14" borderId="10" xfId="0" applyFont="1" applyFill="1" applyBorder="1" applyAlignment="1">
      <alignment horizontal="right" vertical="top"/>
    </xf>
    <xf numFmtId="0" fontId="33" fillId="15" borderId="12" xfId="0" applyFont="1" applyFill="1" applyBorder="1" applyAlignment="1">
      <alignment horizontal="right" vertical="top"/>
    </xf>
    <xf numFmtId="0" fontId="0" fillId="8" borderId="0" xfId="0" applyFill="1" applyBorder="1" applyAlignment="1">
      <alignment wrapText="1"/>
    </xf>
    <xf numFmtId="0" fontId="7" fillId="19" borderId="0" xfId="0" applyFont="1" applyFill="1" applyBorder="1" applyAlignment="1">
      <alignment vertical="center" wrapText="1"/>
    </xf>
    <xf numFmtId="3" fontId="16" fillId="19" borderId="0" xfId="0" applyNumberFormat="1" applyFont="1" applyFill="1" applyBorder="1" applyAlignment="1">
      <alignment vertical="center" wrapText="1"/>
    </xf>
    <xf numFmtId="0" fontId="16" fillId="19" borderId="0" xfId="0" applyFont="1" applyFill="1" applyBorder="1" applyAlignment="1">
      <alignment vertical="center" wrapText="1"/>
    </xf>
    <xf numFmtId="0" fontId="16" fillId="2" borderId="4" xfId="0" applyFont="1" applyFill="1" applyBorder="1" applyAlignment="1">
      <alignment vertical="center" wrapText="1"/>
    </xf>
    <xf numFmtId="0" fontId="5" fillId="4" borderId="10" xfId="0" applyFont="1" applyFill="1" applyBorder="1" applyAlignment="1">
      <alignment horizontal="center" vertical="center" wrapText="1"/>
    </xf>
    <xf numFmtId="0" fontId="16" fillId="0" borderId="23" xfId="0" applyFont="1" applyFill="1" applyBorder="1" applyAlignment="1">
      <alignment vertical="center" wrapText="1"/>
    </xf>
    <xf numFmtId="0" fontId="16" fillId="0" borderId="27" xfId="0" applyFont="1" applyFill="1" applyBorder="1" applyAlignment="1">
      <alignment vertical="center" wrapText="1"/>
    </xf>
    <xf numFmtId="0" fontId="16" fillId="0" borderId="3" xfId="0" applyFont="1" applyFill="1" applyBorder="1" applyAlignment="1">
      <alignment vertical="center" wrapText="1"/>
    </xf>
    <xf numFmtId="0" fontId="16" fillId="0" borderId="4" xfId="0" applyFont="1" applyFill="1" applyBorder="1" applyAlignment="1">
      <alignment vertical="center" wrapText="1"/>
    </xf>
    <xf numFmtId="0" fontId="16" fillId="19" borderId="3" xfId="0" applyFont="1" applyFill="1" applyBorder="1" applyAlignment="1">
      <alignment horizontal="left" vertical="center" wrapText="1"/>
    </xf>
    <xf numFmtId="0" fontId="16" fillId="19" borderId="6" xfId="0" applyFont="1" applyFill="1" applyBorder="1" applyAlignment="1">
      <alignment horizontal="left" vertical="center" wrapText="1"/>
    </xf>
    <xf numFmtId="0" fontId="16" fillId="19" borderId="4" xfId="0" applyFont="1" applyFill="1" applyBorder="1" applyAlignment="1">
      <alignment horizontal="center" vertical="center" wrapText="1"/>
    </xf>
    <xf numFmtId="0" fontId="16" fillId="0" borderId="22" xfId="0" applyFont="1" applyFill="1" applyBorder="1" applyAlignment="1">
      <alignment vertical="center" wrapText="1"/>
    </xf>
    <xf numFmtId="0" fontId="16" fillId="0" borderId="26" xfId="0" applyFont="1" applyFill="1" applyBorder="1" applyAlignment="1">
      <alignment vertical="center" wrapText="1"/>
    </xf>
    <xf numFmtId="10" fontId="16" fillId="0" borderId="26" xfId="0" applyNumberFormat="1" applyFont="1" applyFill="1" applyBorder="1" applyAlignment="1">
      <alignment vertical="center" wrapText="1"/>
    </xf>
    <xf numFmtId="0" fontId="16" fillId="0" borderId="8" xfId="0" applyFont="1" applyFill="1" applyBorder="1" applyAlignment="1">
      <alignment vertical="center" wrapText="1"/>
    </xf>
    <xf numFmtId="0" fontId="16" fillId="0" borderId="7" xfId="0" applyFont="1" applyFill="1" applyBorder="1" applyAlignment="1">
      <alignment vertical="center" wrapText="1"/>
    </xf>
    <xf numFmtId="0" fontId="16" fillId="19" borderId="7" xfId="0" applyFont="1" applyFill="1" applyBorder="1" applyAlignment="1">
      <alignment horizontal="center" vertical="center" wrapText="1"/>
    </xf>
    <xf numFmtId="0" fontId="5" fillId="16" borderId="21" xfId="0" applyFont="1" applyFill="1" applyBorder="1" applyAlignment="1">
      <alignment horizontal="center" vertical="center" wrapText="1"/>
    </xf>
    <xf numFmtId="0" fontId="5" fillId="16" borderId="10" xfId="0" applyFont="1" applyFill="1" applyBorder="1" applyAlignment="1">
      <alignment horizontal="center" vertical="center" wrapText="1"/>
    </xf>
    <xf numFmtId="0" fontId="5" fillId="6" borderId="25" xfId="0" applyFont="1" applyFill="1" applyBorder="1" applyAlignment="1">
      <alignment horizontal="center" vertical="center" wrapText="1"/>
    </xf>
    <xf numFmtId="0" fontId="5" fillId="6" borderId="25" xfId="0" applyFont="1" applyFill="1" applyBorder="1" applyAlignment="1">
      <alignment horizontal="center" vertical="center"/>
    </xf>
    <xf numFmtId="0" fontId="5" fillId="16" borderId="13" xfId="0" applyFont="1" applyFill="1" applyBorder="1" applyAlignment="1">
      <alignment horizontal="center" vertical="center" wrapText="1"/>
    </xf>
    <xf numFmtId="0" fontId="5" fillId="6" borderId="12" xfId="0" applyFont="1" applyFill="1" applyBorder="1" applyAlignment="1">
      <alignment horizontal="center" vertical="center" wrapText="1"/>
    </xf>
    <xf numFmtId="0" fontId="5" fillId="4" borderId="13" xfId="0" applyFont="1" applyFill="1" applyBorder="1" applyAlignment="1">
      <alignment horizontal="left" vertical="center" wrapText="1"/>
    </xf>
    <xf numFmtId="0" fontId="4" fillId="12" borderId="6" xfId="0" applyFont="1" applyFill="1" applyBorder="1" applyAlignment="1">
      <alignment horizontal="center" vertical="center" wrapText="1"/>
    </xf>
    <xf numFmtId="0" fontId="27" fillId="19" borderId="1" xfId="2"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Fill="1" applyBorder="1" applyAlignment="1">
      <alignment horizontal="left" vertical="center" wrapText="1"/>
    </xf>
    <xf numFmtId="0" fontId="4" fillId="0" borderId="6" xfId="0" applyFont="1" applyFill="1" applyBorder="1" applyAlignment="1">
      <alignment horizontal="left" vertical="center" wrapText="1"/>
    </xf>
    <xf numFmtId="0" fontId="11" fillId="4" borderId="13" xfId="0" applyFont="1" applyFill="1" applyBorder="1" applyAlignment="1">
      <alignment horizontal="left" vertical="center" wrapText="1"/>
    </xf>
    <xf numFmtId="0" fontId="29" fillId="11" borderId="6" xfId="0" applyFont="1" applyFill="1" applyBorder="1" applyAlignment="1">
      <alignment vertical="top" wrapText="1"/>
    </xf>
    <xf numFmtId="9" fontId="4" fillId="11" borderId="6" xfId="0" applyNumberFormat="1" applyFont="1" applyFill="1" applyBorder="1" applyAlignment="1">
      <alignment vertical="top" wrapText="1"/>
    </xf>
    <xf numFmtId="9" fontId="4" fillId="3" borderId="6" xfId="0" applyNumberFormat="1" applyFont="1" applyFill="1" applyBorder="1" applyAlignment="1">
      <alignment vertical="top" wrapText="1"/>
    </xf>
    <xf numFmtId="0" fontId="4" fillId="11" borderId="6" xfId="0" applyFont="1" applyFill="1" applyBorder="1" applyAlignment="1">
      <alignment horizontal="center" vertical="center" wrapText="1"/>
    </xf>
    <xf numFmtId="0" fontId="11" fillId="13" borderId="10" xfId="0" applyFont="1" applyFill="1" applyBorder="1" applyAlignment="1">
      <alignment horizontal="center" vertical="center" wrapText="1"/>
    </xf>
    <xf numFmtId="3" fontId="4" fillId="12" borderId="4" xfId="0" applyNumberFormat="1" applyFont="1" applyFill="1" applyBorder="1" applyAlignment="1">
      <alignment horizontal="center" vertical="center" wrapText="1"/>
    </xf>
    <xf numFmtId="3" fontId="4" fillId="12" borderId="1" xfId="0" applyNumberFormat="1"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0" fontId="4" fillId="12" borderId="6" xfId="0" applyFont="1" applyFill="1" applyBorder="1" applyAlignment="1">
      <alignment vertical="center" wrapText="1"/>
    </xf>
    <xf numFmtId="3" fontId="4" fillId="11" borderId="6" xfId="0" applyNumberFormat="1" applyFont="1" applyFill="1" applyBorder="1" applyAlignment="1">
      <alignment horizontal="center" vertical="center" wrapText="1"/>
    </xf>
    <xf numFmtId="3" fontId="4" fillId="12" borderId="1" xfId="0" applyNumberFormat="1" applyFont="1" applyFill="1" applyBorder="1" applyAlignment="1">
      <alignment vertical="center" wrapText="1"/>
    </xf>
    <xf numFmtId="3" fontId="4" fillId="11" borderId="1" xfId="0" applyNumberFormat="1" applyFont="1" applyFill="1" applyBorder="1" applyAlignment="1">
      <alignment vertical="center" wrapText="1"/>
    </xf>
    <xf numFmtId="164" fontId="4" fillId="12" borderId="1" xfId="5" applyNumberFormat="1" applyFont="1" applyFill="1" applyBorder="1" applyAlignment="1">
      <alignment vertical="center" wrapText="1"/>
    </xf>
    <xf numFmtId="164" fontId="4" fillId="11" borderId="6" xfId="5" applyNumberFormat="1" applyFont="1" applyFill="1" applyBorder="1" applyAlignment="1">
      <alignment vertical="center" wrapText="1"/>
    </xf>
    <xf numFmtId="164" fontId="4" fillId="12" borderId="6" xfId="5" applyNumberFormat="1" applyFont="1" applyFill="1" applyBorder="1" applyAlignment="1">
      <alignment vertical="center" wrapText="1"/>
    </xf>
    <xf numFmtId="164" fontId="0" fillId="0" borderId="0" xfId="5" applyNumberFormat="1" applyFont="1"/>
    <xf numFmtId="164" fontId="0" fillId="0" borderId="0" xfId="0" applyNumberFormat="1"/>
    <xf numFmtId="165" fontId="0" fillId="0" borderId="0" xfId="5" applyNumberFormat="1" applyFont="1"/>
    <xf numFmtId="166" fontId="0" fillId="0" borderId="0" xfId="0" applyNumberFormat="1"/>
    <xf numFmtId="164" fontId="4" fillId="12" borderId="33" xfId="5" applyNumberFormat="1" applyFont="1" applyFill="1" applyBorder="1" applyAlignment="1">
      <alignment vertical="center" wrapText="1"/>
    </xf>
    <xf numFmtId="164" fontId="4" fillId="11" borderId="6" xfId="5" applyNumberFormat="1" applyFont="1" applyFill="1" applyBorder="1" applyAlignment="1">
      <alignment horizontal="center" vertical="center" wrapText="1"/>
    </xf>
    <xf numFmtId="164" fontId="4" fillId="12" borderId="35" xfId="5" applyNumberFormat="1" applyFont="1" applyFill="1" applyBorder="1" applyAlignment="1">
      <alignment vertical="center" wrapText="1"/>
    </xf>
    <xf numFmtId="164" fontId="0" fillId="11" borderId="26" xfId="5" applyNumberFormat="1" applyFont="1" applyFill="1" applyBorder="1" applyAlignment="1">
      <alignment vertical="center" wrapText="1"/>
    </xf>
    <xf numFmtId="164" fontId="0" fillId="11" borderId="6" xfId="5" applyNumberFormat="1" applyFont="1" applyFill="1" applyBorder="1" applyAlignment="1">
      <alignment vertical="center" wrapText="1"/>
    </xf>
    <xf numFmtId="3" fontId="4" fillId="12" borderId="36" xfId="0" applyNumberFormat="1" applyFont="1" applyFill="1" applyBorder="1" applyAlignment="1">
      <alignment vertical="center" wrapText="1"/>
    </xf>
    <xf numFmtId="3" fontId="4" fillId="12" borderId="37" xfId="0" applyNumberFormat="1" applyFont="1" applyFill="1" applyBorder="1" applyAlignment="1">
      <alignment vertical="center" wrapText="1"/>
    </xf>
    <xf numFmtId="164" fontId="0" fillId="11" borderId="22" xfId="5" applyNumberFormat="1" applyFont="1" applyFill="1" applyBorder="1" applyAlignment="1">
      <alignment vertical="center" wrapText="1"/>
    </xf>
    <xf numFmtId="164" fontId="7" fillId="0" borderId="3" xfId="5" applyNumberFormat="1" applyFont="1" applyFill="1" applyBorder="1" applyAlignment="1">
      <alignment vertical="top" wrapText="1"/>
    </xf>
    <xf numFmtId="0" fontId="4" fillId="12" borderId="1" xfId="0" applyFont="1" applyFill="1" applyBorder="1" applyAlignment="1">
      <alignment horizontal="center" vertical="center" wrapText="1"/>
    </xf>
    <xf numFmtId="3" fontId="4" fillId="12" borderId="4" xfId="0" applyNumberFormat="1" applyFont="1" applyFill="1" applyBorder="1" applyAlignment="1">
      <alignment vertical="center" wrapText="1"/>
    </xf>
    <xf numFmtId="164" fontId="4" fillId="12" borderId="1" xfId="5" applyNumberFormat="1" applyFont="1" applyFill="1" applyBorder="1" applyAlignment="1">
      <alignment horizontal="center" vertical="center" wrapText="1"/>
    </xf>
    <xf numFmtId="0" fontId="4" fillId="13" borderId="1" xfId="0" applyFont="1" applyFill="1" applyBorder="1" applyAlignment="1">
      <alignment horizontal="center" vertical="center" wrapText="1"/>
    </xf>
    <xf numFmtId="164" fontId="4" fillId="13" borderId="1" xfId="5" applyNumberFormat="1" applyFont="1" applyFill="1" applyBorder="1" applyAlignment="1">
      <alignment horizontal="center" vertical="center" wrapText="1"/>
    </xf>
    <xf numFmtId="164" fontId="0" fillId="12" borderId="27" xfId="5" applyNumberFormat="1" applyFont="1" applyFill="1" applyBorder="1" applyAlignment="1">
      <alignment vertical="center" wrapText="1"/>
    </xf>
    <xf numFmtId="164" fontId="0" fillId="12" borderId="1" xfId="5" applyNumberFormat="1" applyFont="1" applyFill="1" applyBorder="1" applyAlignment="1">
      <alignment vertical="center" wrapText="1"/>
    </xf>
    <xf numFmtId="164" fontId="0" fillId="12" borderId="23" xfId="5" applyNumberFormat="1" applyFont="1" applyFill="1" applyBorder="1" applyAlignment="1">
      <alignment vertical="center" wrapText="1"/>
    </xf>
    <xf numFmtId="164" fontId="0" fillId="11" borderId="27" xfId="5" applyNumberFormat="1" applyFont="1" applyFill="1" applyBorder="1" applyAlignment="1">
      <alignment vertical="center" wrapText="1"/>
    </xf>
    <xf numFmtId="164" fontId="0" fillId="11" borderId="1" xfId="5" applyNumberFormat="1" applyFont="1" applyFill="1" applyBorder="1" applyAlignment="1">
      <alignment vertical="center" wrapText="1"/>
    </xf>
    <xf numFmtId="164" fontId="0" fillId="11" borderId="23" xfId="5" applyNumberFormat="1" applyFont="1" applyFill="1" applyBorder="1" applyAlignment="1">
      <alignment vertical="center" wrapText="1"/>
    </xf>
    <xf numFmtId="0" fontId="11" fillId="4" borderId="12"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9" fontId="4" fillId="0" borderId="1" xfId="0" applyNumberFormat="1" applyFont="1" applyFill="1" applyBorder="1" applyAlignment="1">
      <alignment horizontal="left" wrapText="1"/>
    </xf>
    <xf numFmtId="9" fontId="6" fillId="0" borderId="0" xfId="1" applyFont="1" applyFill="1" applyBorder="1" applyAlignment="1">
      <alignment horizontal="left" wrapText="1"/>
    </xf>
    <xf numFmtId="164" fontId="4" fillId="10" borderId="1" xfId="5" applyNumberFormat="1" applyFont="1" applyFill="1" applyBorder="1" applyAlignment="1">
      <alignment vertical="top" wrapText="1"/>
    </xf>
    <xf numFmtId="164" fontId="4" fillId="10" borderId="1" xfId="5" applyNumberFormat="1" applyFont="1" applyFill="1" applyBorder="1" applyAlignment="1">
      <alignment horizontal="right" vertical="center" wrapText="1"/>
    </xf>
    <xf numFmtId="164" fontId="4" fillId="9" borderId="1" xfId="5" applyNumberFormat="1" applyFont="1" applyFill="1" applyBorder="1" applyAlignment="1">
      <alignment horizontal="right" vertical="center" wrapText="1"/>
    </xf>
    <xf numFmtId="3" fontId="4" fillId="10" borderId="1" xfId="0" applyNumberFormat="1" applyFont="1" applyFill="1" applyBorder="1" applyAlignment="1">
      <alignment vertical="center" wrapText="1"/>
    </xf>
    <xf numFmtId="0" fontId="4" fillId="10" borderId="1" xfId="0" applyFont="1" applyFill="1" applyBorder="1" applyAlignment="1">
      <alignment horizontal="center" vertical="center" wrapText="1"/>
    </xf>
    <xf numFmtId="0" fontId="4" fillId="3" borderId="6" xfId="0" applyFont="1" applyFill="1" applyBorder="1" applyAlignment="1">
      <alignment vertical="center" wrapText="1"/>
    </xf>
    <xf numFmtId="0" fontId="4" fillId="10" borderId="6" xfId="0" applyFont="1" applyFill="1" applyBorder="1" applyAlignment="1">
      <alignment vertical="center" wrapText="1"/>
    </xf>
    <xf numFmtId="164" fontId="4" fillId="10" borderId="1" xfId="5" applyNumberFormat="1" applyFont="1" applyFill="1" applyBorder="1" applyAlignment="1">
      <alignment vertical="center" wrapText="1"/>
    </xf>
    <xf numFmtId="164" fontId="4" fillId="3" borderId="6" xfId="5" applyNumberFormat="1" applyFont="1" applyFill="1" applyBorder="1" applyAlignment="1">
      <alignment vertical="center" wrapText="1"/>
    </xf>
    <xf numFmtId="164" fontId="4" fillId="10" borderId="6" xfId="5" applyNumberFormat="1" applyFont="1" applyFill="1" applyBorder="1" applyAlignment="1">
      <alignment vertical="center" wrapText="1"/>
    </xf>
    <xf numFmtId="0" fontId="4" fillId="11" borderId="6" xfId="0" applyFont="1" applyFill="1" applyBorder="1" applyAlignment="1">
      <alignment vertical="center" wrapText="1"/>
    </xf>
    <xf numFmtId="0" fontId="27" fillId="0" borderId="1" xfId="0" applyFont="1" applyBorder="1" applyAlignment="1">
      <alignment vertical="center" wrapText="1"/>
    </xf>
    <xf numFmtId="0" fontId="11" fillId="14" borderId="10" xfId="0" applyFont="1" applyFill="1" applyBorder="1" applyAlignment="1">
      <alignment horizontal="center" vertical="center" wrapText="1"/>
    </xf>
    <xf numFmtId="0" fontId="11" fillId="16" borderId="31" xfId="0" applyFont="1" applyFill="1" applyBorder="1" applyAlignment="1">
      <alignment horizontal="center" vertical="center" wrapText="1"/>
    </xf>
    <xf numFmtId="0" fontId="11" fillId="9" borderId="31" xfId="0" applyFont="1" applyFill="1" applyBorder="1" applyAlignment="1">
      <alignment horizontal="center" vertical="center" wrapText="1"/>
    </xf>
    <xf numFmtId="0" fontId="4" fillId="10" borderId="1" xfId="0" applyFont="1" applyFill="1" applyBorder="1" applyAlignment="1">
      <alignment vertical="center" wrapText="1"/>
    </xf>
    <xf numFmtId="0" fontId="11" fillId="14" borderId="31" xfId="0" applyFont="1" applyFill="1" applyBorder="1" applyAlignment="1">
      <alignment horizontal="center" vertical="center" wrapText="1"/>
    </xf>
    <xf numFmtId="0" fontId="11" fillId="13" borderId="31" xfId="0" applyFont="1" applyFill="1" applyBorder="1" applyAlignment="1">
      <alignment horizontal="center" vertical="center" wrapText="1"/>
    </xf>
    <xf numFmtId="0" fontId="11" fillId="16" borderId="10" xfId="0" applyFont="1" applyFill="1" applyBorder="1" applyAlignment="1">
      <alignment horizontal="center" vertical="center" wrapText="1"/>
    </xf>
    <xf numFmtId="0" fontId="11" fillId="9" borderId="10" xfId="0" applyFont="1" applyFill="1" applyBorder="1" applyAlignment="1">
      <alignment horizontal="center" vertical="center" wrapText="1"/>
    </xf>
    <xf numFmtId="0" fontId="27" fillId="0" borderId="0" xfId="0" applyFont="1" applyBorder="1" applyAlignment="1">
      <alignment vertical="center" wrapText="1"/>
    </xf>
    <xf numFmtId="0" fontId="6" fillId="0" borderId="0" xfId="0" applyFont="1" applyFill="1" applyBorder="1" applyAlignment="1">
      <alignment vertical="center" wrapText="1"/>
    </xf>
    <xf numFmtId="3" fontId="4" fillId="0" borderId="0" xfId="0" applyNumberFormat="1" applyFont="1" applyFill="1" applyBorder="1" applyAlignment="1">
      <alignment vertical="center" wrapText="1"/>
    </xf>
    <xf numFmtId="0" fontId="11" fillId="14" borderId="10" xfId="0" applyFont="1" applyFill="1" applyBorder="1" applyAlignment="1">
      <alignment horizontal="center" vertical="center"/>
    </xf>
    <xf numFmtId="0" fontId="11" fillId="13" borderId="10" xfId="0" applyFont="1" applyFill="1" applyBorder="1" applyAlignment="1">
      <alignment horizontal="center" vertical="center"/>
    </xf>
    <xf numFmtId="0" fontId="11" fillId="16" borderId="10" xfId="0" applyFont="1" applyFill="1" applyBorder="1" applyAlignment="1">
      <alignment horizontal="center" vertical="center"/>
    </xf>
    <xf numFmtId="0" fontId="11" fillId="9" borderId="10" xfId="0" applyFont="1" applyFill="1" applyBorder="1" applyAlignment="1">
      <alignment horizontal="center" vertical="center"/>
    </xf>
    <xf numFmtId="0" fontId="4" fillId="0" borderId="7" xfId="0" applyFont="1" applyFill="1" applyBorder="1" applyAlignment="1">
      <alignment vertical="center" wrapText="1"/>
    </xf>
    <xf numFmtId="0" fontId="4" fillId="0" borderId="6" xfId="0" applyFont="1" applyFill="1" applyBorder="1" applyAlignment="1">
      <alignment vertical="center" wrapText="1"/>
    </xf>
    <xf numFmtId="0" fontId="4" fillId="2" borderId="4" xfId="0" applyFont="1" applyFill="1" applyBorder="1" applyAlignment="1">
      <alignment vertical="center" wrapText="1"/>
    </xf>
    <xf numFmtId="0" fontId="4" fillId="0" borderId="4" xfId="0" applyFont="1" applyFill="1" applyBorder="1" applyAlignment="1">
      <alignment vertical="center" wrapText="1"/>
    </xf>
    <xf numFmtId="0" fontId="4" fillId="0" borderId="1" xfId="0" applyFont="1" applyBorder="1" applyAlignment="1">
      <alignment vertical="center" wrapText="1"/>
    </xf>
    <xf numFmtId="0" fontId="16" fillId="0" borderId="0" xfId="0" applyFont="1" applyFill="1" applyBorder="1" applyAlignment="1">
      <alignment horizontal="left" vertical="center" wrapText="1"/>
    </xf>
    <xf numFmtId="0" fontId="5" fillId="4" borderId="13" xfId="0" applyFont="1" applyFill="1" applyBorder="1" applyAlignment="1">
      <alignment horizontal="left" vertical="center" wrapText="1"/>
    </xf>
    <xf numFmtId="0" fontId="12" fillId="5" borderId="9" xfId="0" applyFont="1" applyFill="1" applyBorder="1" applyAlignment="1"/>
    <xf numFmtId="0" fontId="0" fillId="0" borderId="0" xfId="0" applyBorder="1" applyAlignment="1">
      <alignment horizontal="center" wrapText="1"/>
    </xf>
    <xf numFmtId="0" fontId="32" fillId="0" borderId="6" xfId="0" applyFont="1" applyFill="1" applyBorder="1" applyAlignment="1">
      <alignment vertical="top" wrapText="1"/>
    </xf>
    <xf numFmtId="0" fontId="43" fillId="0" borderId="0" xfId="0" applyFont="1" applyAlignment="1">
      <alignment vertical="top" wrapText="1"/>
    </xf>
    <xf numFmtId="0" fontId="32" fillId="0" borderId="1" xfId="0" applyFont="1" applyFill="1" applyBorder="1" applyAlignment="1">
      <alignment vertical="top" wrapText="1"/>
    </xf>
    <xf numFmtId="0" fontId="32" fillId="0" borderId="8" xfId="0" applyFont="1" applyFill="1" applyBorder="1" applyAlignment="1">
      <alignment horizontal="left" vertical="top" wrapText="1"/>
    </xf>
    <xf numFmtId="0" fontId="30" fillId="0" borderId="6" xfId="0" applyFont="1" applyFill="1" applyBorder="1" applyAlignment="1">
      <alignment vertical="center" wrapText="1"/>
    </xf>
    <xf numFmtId="3" fontId="16" fillId="0" borderId="1" xfId="0" applyNumberFormat="1" applyFont="1" applyFill="1" applyBorder="1" applyAlignment="1">
      <alignment horizontal="center" vertical="center" wrapText="1"/>
    </xf>
    <xf numFmtId="3" fontId="16" fillId="0" borderId="6" xfId="0" applyNumberFormat="1" applyFont="1" applyFill="1" applyBorder="1" applyAlignment="1">
      <alignment horizontal="center" vertical="center" wrapText="1"/>
    </xf>
    <xf numFmtId="3" fontId="16" fillId="11" borderId="1" xfId="0" applyNumberFormat="1" applyFont="1" applyFill="1" applyBorder="1" applyAlignment="1">
      <alignment horizontal="center" vertical="center" wrapText="1"/>
    </xf>
    <xf numFmtId="3" fontId="16" fillId="11" borderId="6" xfId="0" applyNumberFormat="1" applyFont="1" applyFill="1" applyBorder="1" applyAlignment="1">
      <alignment horizontal="center" vertical="center" wrapText="1"/>
    </xf>
    <xf numFmtId="164" fontId="16" fillId="10" borderId="6" xfId="5" applyNumberFormat="1" applyFont="1" applyFill="1" applyBorder="1" applyAlignment="1">
      <alignment horizontal="center" vertical="center" wrapText="1"/>
    </xf>
    <xf numFmtId="164" fontId="16" fillId="10" borderId="1" xfId="5" applyNumberFormat="1" applyFont="1" applyFill="1" applyBorder="1" applyAlignment="1">
      <alignment horizontal="center" vertical="center" wrapText="1"/>
    </xf>
    <xf numFmtId="164" fontId="16" fillId="10" borderId="1" xfId="5" applyNumberFormat="1" applyFont="1" applyFill="1" applyBorder="1" applyAlignment="1">
      <alignment vertical="top" wrapText="1"/>
    </xf>
    <xf numFmtId="164" fontId="16" fillId="10" borderId="6" xfId="5" applyNumberFormat="1" applyFont="1" applyFill="1" applyBorder="1" applyAlignment="1">
      <alignment vertical="top" wrapText="1"/>
    </xf>
    <xf numFmtId="0" fontId="30" fillId="0" borderId="1" xfId="0" applyFont="1" applyFill="1" applyBorder="1" applyAlignment="1">
      <alignment vertical="center" wrapText="1"/>
    </xf>
    <xf numFmtId="3" fontId="0" fillId="0" borderId="0" xfId="0" applyNumberFormat="1" applyFill="1" applyAlignment="1">
      <alignment vertical="center"/>
    </xf>
    <xf numFmtId="164" fontId="16" fillId="0" borderId="1" xfId="5" applyNumberFormat="1" applyFont="1" applyFill="1" applyBorder="1" applyAlignment="1">
      <alignment horizontal="center" vertical="center" wrapText="1"/>
    </xf>
    <xf numFmtId="164" fontId="16" fillId="0" borderId="6" xfId="5" applyNumberFormat="1" applyFont="1" applyFill="1" applyBorder="1" applyAlignment="1">
      <alignment horizontal="center" vertical="center" wrapText="1"/>
    </xf>
    <xf numFmtId="3" fontId="30" fillId="0" borderId="1" xfId="0"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3" fontId="16" fillId="0" borderId="1" xfId="0" applyNumberFormat="1" applyFont="1" applyFill="1" applyBorder="1" applyAlignment="1">
      <alignment horizontal="left" vertical="center" wrapText="1"/>
    </xf>
    <xf numFmtId="164" fontId="18" fillId="12" borderId="14" xfId="3" applyNumberFormat="1" applyFont="1" applyFill="1" applyBorder="1" applyAlignment="1">
      <alignment vertical="center"/>
    </xf>
    <xf numFmtId="9" fontId="16" fillId="12" borderId="16" xfId="0" applyNumberFormat="1" applyFont="1" applyFill="1" applyBorder="1"/>
    <xf numFmtId="9" fontId="16" fillId="12" borderId="9" xfId="0" applyNumberFormat="1" applyFont="1" applyFill="1" applyBorder="1"/>
    <xf numFmtId="3" fontId="16" fillId="12" borderId="9" xfId="0" applyNumberFormat="1" applyFont="1" applyFill="1" applyBorder="1"/>
    <xf numFmtId="164" fontId="44" fillId="10" borderId="17" xfId="5" applyNumberFormat="1" applyFont="1" applyFill="1" applyBorder="1"/>
    <xf numFmtId="43" fontId="0" fillId="0" borderId="0" xfId="5" applyFont="1"/>
    <xf numFmtId="49" fontId="17" fillId="10" borderId="17" xfId="5" applyNumberFormat="1" applyFont="1" applyFill="1" applyBorder="1" applyAlignment="1">
      <alignment horizontal="right" vertical="center"/>
    </xf>
    <xf numFmtId="164" fontId="17" fillId="12" borderId="14" xfId="3" applyNumberFormat="1" applyFont="1" applyFill="1" applyBorder="1" applyAlignment="1">
      <alignment vertical="center"/>
    </xf>
    <xf numFmtId="3" fontId="0" fillId="12" borderId="2" xfId="0" applyNumberFormat="1" applyFill="1" applyBorder="1"/>
    <xf numFmtId="9" fontId="0" fillId="12" borderId="2" xfId="1" applyFont="1" applyFill="1" applyBorder="1"/>
    <xf numFmtId="9" fontId="0" fillId="12" borderId="38" xfId="0" applyNumberFormat="1" applyFill="1" applyBorder="1"/>
    <xf numFmtId="3" fontId="0" fillId="10" borderId="2" xfId="0" applyNumberFormat="1" applyFill="1" applyBorder="1"/>
    <xf numFmtId="9" fontId="0" fillId="10" borderId="2" xfId="0" applyNumberFormat="1" applyFill="1" applyBorder="1"/>
    <xf numFmtId="0" fontId="0" fillId="19" borderId="0" xfId="0" applyFill="1" applyBorder="1" applyAlignment="1">
      <alignment horizontal="center"/>
    </xf>
    <xf numFmtId="0" fontId="9" fillId="8" borderId="5" xfId="2" applyFont="1" applyFill="1" applyBorder="1" applyAlignment="1">
      <alignment horizontal="left" vertical="center"/>
    </xf>
    <xf numFmtId="0" fontId="9" fillId="8" borderId="9" xfId="2" applyFont="1" applyFill="1" applyBorder="1" applyAlignment="1">
      <alignment horizontal="left" vertical="center"/>
    </xf>
    <xf numFmtId="0" fontId="9" fillId="8" borderId="9" xfId="2" applyFont="1" applyFill="1" applyBorder="1" applyAlignment="1">
      <alignment horizontal="left" vertical="center" wrapText="1"/>
    </xf>
    <xf numFmtId="0" fontId="21" fillId="5" borderId="1" xfId="2" applyFont="1" applyFill="1" applyBorder="1" applyAlignment="1">
      <alignment vertical="center"/>
    </xf>
    <xf numFmtId="0" fontId="9" fillId="8" borderId="1" xfId="2" applyFont="1" applyFill="1" applyBorder="1" applyAlignment="1">
      <alignment horizontal="left" vertical="center"/>
    </xf>
    <xf numFmtId="0" fontId="45" fillId="8" borderId="1" xfId="6" applyFill="1" applyBorder="1" applyAlignment="1">
      <alignment horizontal="left" vertical="center" wrapText="1"/>
    </xf>
    <xf numFmtId="0" fontId="0" fillId="0" borderId="0" xfId="0" applyFill="1"/>
    <xf numFmtId="0" fontId="12" fillId="0" borderId="0" xfId="0" applyFont="1" applyFill="1" applyBorder="1" applyAlignment="1"/>
    <xf numFmtId="3" fontId="16" fillId="3" borderId="1" xfId="0" applyNumberFormat="1" applyFont="1" applyFill="1" applyBorder="1" applyAlignment="1">
      <alignment vertical="top" wrapText="1"/>
    </xf>
    <xf numFmtId="0" fontId="16" fillId="0" borderId="4" xfId="0" applyFont="1" applyFill="1" applyBorder="1" applyAlignment="1">
      <alignment vertical="top" wrapText="1"/>
    </xf>
    <xf numFmtId="0" fontId="16" fillId="2" borderId="1" xfId="0" applyFont="1" applyFill="1" applyBorder="1" applyAlignment="1">
      <alignment vertical="top" wrapText="1"/>
    </xf>
    <xf numFmtId="0" fontId="16" fillId="2" borderId="4" xfId="0" applyFont="1" applyFill="1" applyBorder="1" applyAlignment="1">
      <alignment vertical="top" wrapText="1"/>
    </xf>
    <xf numFmtId="9" fontId="0" fillId="11" borderId="22" xfId="1" applyFont="1" applyFill="1" applyBorder="1" applyAlignment="1">
      <alignment vertical="center" wrapText="1"/>
    </xf>
    <xf numFmtId="9" fontId="0" fillId="11" borderId="6" xfId="1" applyFont="1" applyFill="1" applyBorder="1" applyAlignment="1">
      <alignment vertical="center" wrapText="1"/>
    </xf>
    <xf numFmtId="9" fontId="0" fillId="11" borderId="26" xfId="1" applyFont="1" applyFill="1" applyBorder="1" applyAlignment="1">
      <alignment vertical="center" wrapText="1"/>
    </xf>
    <xf numFmtId="0" fontId="30" fillId="0" borderId="0" xfId="0" applyFont="1" applyBorder="1"/>
    <xf numFmtId="9" fontId="16" fillId="10" borderId="6" xfId="1" applyFont="1" applyFill="1" applyBorder="1" applyAlignment="1">
      <alignment vertical="top" wrapText="1"/>
    </xf>
    <xf numFmtId="9" fontId="16" fillId="3" borderId="6" xfId="1" applyFont="1" applyFill="1" applyBorder="1" applyAlignment="1">
      <alignment vertical="top" wrapText="1"/>
    </xf>
    <xf numFmtId="9" fontId="16" fillId="10" borderId="1" xfId="1" applyFont="1" applyFill="1" applyBorder="1" applyAlignment="1">
      <alignment vertical="top" wrapText="1"/>
    </xf>
    <xf numFmtId="9" fontId="16" fillId="12" borderId="6" xfId="1" applyFont="1" applyFill="1" applyBorder="1" applyAlignment="1">
      <alignment vertical="top" wrapText="1"/>
    </xf>
    <xf numFmtId="9" fontId="16" fillId="11" borderId="6" xfId="1" applyFont="1" applyFill="1" applyBorder="1" applyAlignment="1">
      <alignment vertical="top" wrapText="1"/>
    </xf>
    <xf numFmtId="9" fontId="16" fillId="12" borderId="1" xfId="1" applyFont="1" applyFill="1" applyBorder="1" applyAlignment="1">
      <alignment vertical="top" wrapText="1"/>
    </xf>
    <xf numFmtId="0" fontId="16" fillId="0" borderId="7" xfId="0" applyFont="1" applyFill="1" applyBorder="1" applyAlignment="1">
      <alignment vertical="top" wrapText="1"/>
    </xf>
    <xf numFmtId="3" fontId="32" fillId="0" borderId="0" xfId="0" applyNumberFormat="1" applyFont="1" applyFill="1" applyBorder="1" applyAlignment="1">
      <alignment horizontal="center" wrapText="1"/>
    </xf>
    <xf numFmtId="0" fontId="33" fillId="0" borderId="0" xfId="0" applyFont="1" applyFill="1" applyBorder="1" applyAlignment="1">
      <alignment horizontal="center" vertical="top" wrapText="1"/>
    </xf>
    <xf numFmtId="0" fontId="16" fillId="0" borderId="0" xfId="0" applyFont="1" applyFill="1" applyBorder="1" applyAlignment="1"/>
    <xf numFmtId="0" fontId="0" fillId="0" borderId="0" xfId="0" applyAlignment="1">
      <alignment vertical="top"/>
    </xf>
    <xf numFmtId="0" fontId="0" fillId="0" borderId="0" xfId="0" applyFill="1" applyBorder="1" applyAlignment="1">
      <alignment vertical="top"/>
    </xf>
    <xf numFmtId="0" fontId="0" fillId="0" borderId="0" xfId="0" applyFont="1" applyFill="1" applyBorder="1" applyAlignment="1">
      <alignment vertical="top" wrapText="1"/>
    </xf>
    <xf numFmtId="0" fontId="0" fillId="0" borderId="0" xfId="0" applyBorder="1" applyAlignment="1">
      <alignment vertical="top"/>
    </xf>
    <xf numFmtId="0" fontId="16" fillId="0" borderId="0" xfId="0" applyFont="1" applyFill="1" applyBorder="1" applyAlignment="1">
      <alignment horizontal="left" vertical="top" wrapText="1"/>
    </xf>
    <xf numFmtId="0" fontId="16" fillId="11" borderId="6" xfId="0" applyFont="1" applyFill="1" applyBorder="1" applyAlignment="1">
      <alignment vertical="top" wrapText="1"/>
    </xf>
    <xf numFmtId="0" fontId="16" fillId="2" borderId="6" xfId="0" applyFont="1" applyFill="1" applyBorder="1" applyAlignment="1">
      <alignment vertical="top" wrapText="1"/>
    </xf>
    <xf numFmtId="0" fontId="0" fillId="2" borderId="1" xfId="0" applyFont="1" applyFill="1" applyBorder="1" applyAlignment="1">
      <alignment vertical="top" wrapText="1"/>
    </xf>
    <xf numFmtId="3" fontId="16" fillId="12" borderId="1" xfId="0" applyNumberFormat="1" applyFont="1" applyFill="1" applyBorder="1" applyAlignment="1">
      <alignment horizontal="right" vertical="top" wrapText="1"/>
    </xf>
    <xf numFmtId="0" fontId="0" fillId="0" borderId="1" xfId="0" applyFont="1" applyFill="1" applyBorder="1" applyAlignment="1">
      <alignment vertical="top" wrapText="1"/>
    </xf>
    <xf numFmtId="164" fontId="16" fillId="11" borderId="6" xfId="5" applyNumberFormat="1" applyFont="1" applyFill="1" applyBorder="1" applyAlignment="1">
      <alignment vertical="top" wrapText="1"/>
    </xf>
    <xf numFmtId="164" fontId="16" fillId="12" borderId="6" xfId="5" applyNumberFormat="1" applyFont="1" applyFill="1" applyBorder="1" applyAlignment="1">
      <alignment vertical="top" wrapText="1"/>
    </xf>
    <xf numFmtId="9" fontId="16" fillId="3" borderId="1" xfId="1" applyFont="1" applyFill="1" applyBorder="1" applyAlignment="1">
      <alignment vertical="top" wrapText="1"/>
    </xf>
    <xf numFmtId="0" fontId="30" fillId="0" borderId="0" xfId="0" applyFont="1" applyBorder="1" applyAlignment="1"/>
    <xf numFmtId="0" fontId="30" fillId="0" borderId="0" xfId="0" applyFont="1" applyFill="1" applyBorder="1" applyAlignment="1">
      <alignment horizontal="left" vertical="center" wrapText="1"/>
    </xf>
    <xf numFmtId="0" fontId="29" fillId="0" borderId="0" xfId="0" applyFont="1" applyFill="1" applyBorder="1" applyAlignment="1">
      <alignment horizontal="left"/>
    </xf>
    <xf numFmtId="0" fontId="0" fillId="0" borderId="0" xfId="0" applyBorder="1" applyAlignment="1">
      <alignment vertical="top" wrapText="1"/>
    </xf>
    <xf numFmtId="0" fontId="16" fillId="7" borderId="27" xfId="0" applyFont="1" applyFill="1" applyBorder="1" applyAlignment="1">
      <alignment vertical="top" wrapText="1"/>
    </xf>
    <xf numFmtId="167" fontId="16" fillId="10" borderId="23" xfId="0" applyNumberFormat="1" applyFont="1" applyFill="1" applyBorder="1" applyAlignment="1">
      <alignment vertical="top" wrapText="1"/>
    </xf>
    <xf numFmtId="0" fontId="16" fillId="10" borderId="1" xfId="0" applyFont="1" applyFill="1" applyBorder="1" applyAlignment="1">
      <alignment vertical="top" wrapText="1"/>
    </xf>
    <xf numFmtId="0" fontId="16" fillId="12" borderId="1" xfId="0" applyFont="1" applyFill="1" applyBorder="1" applyAlignment="1">
      <alignment vertical="top" wrapText="1"/>
    </xf>
    <xf numFmtId="9" fontId="16" fillId="7" borderId="27" xfId="0" applyNumberFormat="1" applyFont="1" applyFill="1" applyBorder="1" applyAlignment="1">
      <alignment vertical="top" wrapText="1"/>
    </xf>
    <xf numFmtId="9" fontId="16" fillId="3" borderId="22" xfId="0" applyNumberFormat="1" applyFont="1" applyFill="1" applyBorder="1" applyAlignment="1">
      <alignment vertical="top" wrapText="1"/>
    </xf>
    <xf numFmtId="0" fontId="16" fillId="3" borderId="6" xfId="0" applyFont="1" applyFill="1" applyBorder="1" applyAlignment="1">
      <alignment vertical="top" wrapText="1"/>
    </xf>
    <xf numFmtId="9" fontId="16" fillId="7" borderId="26" xfId="0" applyNumberFormat="1" applyFont="1" applyFill="1" applyBorder="1" applyAlignment="1">
      <alignment vertical="top" wrapText="1"/>
    </xf>
    <xf numFmtId="9" fontId="16" fillId="7" borderId="7" xfId="0" applyNumberFormat="1" applyFont="1" applyFill="1" applyBorder="1" applyAlignment="1">
      <alignment vertical="top" wrapText="1"/>
    </xf>
    <xf numFmtId="0" fontId="5" fillId="16" borderId="21" xfId="0" applyFont="1" applyFill="1" applyBorder="1" applyAlignment="1">
      <alignment horizontal="center" vertical="top" wrapText="1"/>
    </xf>
    <xf numFmtId="0" fontId="5" fillId="16" borderId="10" xfId="0" applyFont="1" applyFill="1" applyBorder="1" applyAlignment="1">
      <alignment horizontal="center" vertical="top" wrapText="1"/>
    </xf>
    <xf numFmtId="0" fontId="5" fillId="14" borderId="10" xfId="0" applyFont="1" applyFill="1" applyBorder="1" applyAlignment="1">
      <alignment horizontal="center" vertical="top" wrapText="1"/>
    </xf>
    <xf numFmtId="0" fontId="5" fillId="6" borderId="25" xfId="0" applyFont="1" applyFill="1" applyBorder="1" applyAlignment="1">
      <alignment horizontal="center" vertical="top" wrapText="1"/>
    </xf>
    <xf numFmtId="0" fontId="5" fillId="6" borderId="25" xfId="0" applyFont="1" applyFill="1" applyBorder="1" applyAlignment="1">
      <alignment horizontal="center" vertical="top"/>
    </xf>
    <xf numFmtId="0" fontId="5" fillId="16" borderId="13" xfId="0" applyFont="1" applyFill="1" applyBorder="1" applyAlignment="1">
      <alignment horizontal="center" vertical="top" wrapText="1"/>
    </xf>
    <xf numFmtId="0" fontId="5" fillId="6" borderId="12" xfId="0" applyFont="1" applyFill="1" applyBorder="1" applyAlignment="1">
      <alignment horizontal="center" vertical="top" wrapText="1"/>
    </xf>
    <xf numFmtId="0" fontId="0" fillId="11" borderId="22" xfId="0" applyFont="1" applyFill="1" applyBorder="1" applyAlignment="1">
      <alignment horizontal="center" vertical="center" wrapText="1"/>
    </xf>
    <xf numFmtId="0" fontId="0" fillId="11" borderId="6" xfId="0" applyFont="1" applyFill="1" applyBorder="1" applyAlignment="1">
      <alignment horizontal="center" vertical="center" wrapText="1"/>
    </xf>
    <xf numFmtId="0" fontId="0" fillId="11" borderId="26" xfId="0" applyFont="1" applyFill="1" applyBorder="1" applyAlignment="1">
      <alignment horizontal="center" vertical="center" wrapText="1"/>
    </xf>
    <xf numFmtId="3" fontId="16" fillId="3" borderId="6" xfId="0" applyNumberFormat="1" applyFont="1" applyFill="1" applyBorder="1" applyAlignment="1">
      <alignment vertical="top" wrapText="1"/>
    </xf>
    <xf numFmtId="3" fontId="16" fillId="10" borderId="6" xfId="0" applyNumberFormat="1" applyFont="1" applyFill="1" applyBorder="1" applyAlignment="1">
      <alignment vertical="top" wrapText="1"/>
    </xf>
    <xf numFmtId="3" fontId="16" fillId="11" borderId="6" xfId="0" applyNumberFormat="1" applyFont="1" applyFill="1" applyBorder="1" applyAlignment="1">
      <alignment vertical="top" wrapText="1"/>
    </xf>
    <xf numFmtId="3" fontId="16" fillId="12" borderId="6" xfId="0" applyNumberFormat="1" applyFont="1" applyFill="1" applyBorder="1" applyAlignment="1">
      <alignment vertical="top" wrapText="1"/>
    </xf>
    <xf numFmtId="0" fontId="16" fillId="19" borderId="1" xfId="0" applyFont="1" applyFill="1" applyBorder="1" applyAlignment="1">
      <alignment horizontal="left" vertical="top" wrapText="1"/>
    </xf>
    <xf numFmtId="0" fontId="16" fillId="19" borderId="4" xfId="0" applyFont="1" applyFill="1" applyBorder="1" applyAlignment="1">
      <alignment vertical="top" wrapText="1"/>
    </xf>
    <xf numFmtId="9" fontId="16" fillId="12" borderId="29" xfId="1" applyFont="1" applyFill="1" applyBorder="1" applyAlignment="1">
      <alignment horizontal="center" vertical="top" wrapText="1"/>
    </xf>
    <xf numFmtId="0" fontId="30" fillId="0" borderId="0" xfId="0" applyFont="1"/>
    <xf numFmtId="3" fontId="16" fillId="12" borderId="23" xfId="0" applyNumberFormat="1" applyFont="1" applyFill="1" applyBorder="1" applyAlignment="1">
      <alignment horizontal="center" vertical="center" wrapText="1"/>
    </xf>
    <xf numFmtId="3" fontId="16" fillId="12" borderId="1" xfId="0" applyNumberFormat="1" applyFont="1" applyFill="1" applyBorder="1" applyAlignment="1">
      <alignment horizontal="center" vertical="center" wrapText="1"/>
    </xf>
    <xf numFmtId="3" fontId="16" fillId="12" borderId="27" xfId="0" applyNumberFormat="1" applyFont="1" applyFill="1" applyBorder="1" applyAlignment="1">
      <alignment horizontal="center" vertical="center" wrapText="1"/>
    </xf>
    <xf numFmtId="0" fontId="30" fillId="2" borderId="3" xfId="0" applyFont="1" applyFill="1" applyBorder="1" applyAlignment="1">
      <alignment vertical="top" wrapText="1"/>
    </xf>
    <xf numFmtId="3" fontId="16" fillId="12" borderId="4" xfId="0" applyNumberFormat="1" applyFont="1" applyFill="1" applyBorder="1" applyAlignment="1">
      <alignment horizontal="center" vertical="top" wrapText="1"/>
    </xf>
    <xf numFmtId="3" fontId="16" fillId="12" borderId="1" xfId="0" applyNumberFormat="1" applyFont="1" applyFill="1" applyBorder="1" applyAlignment="1">
      <alignment horizontal="center" vertical="top" wrapText="1"/>
    </xf>
    <xf numFmtId="3" fontId="16" fillId="12" borderId="3" xfId="0" applyNumberFormat="1" applyFont="1" applyFill="1" applyBorder="1" applyAlignment="1">
      <alignment horizontal="center" vertical="top" wrapText="1"/>
    </xf>
    <xf numFmtId="3" fontId="16" fillId="11" borderId="1" xfId="5" applyNumberFormat="1" applyFont="1" applyFill="1" applyBorder="1" applyAlignment="1">
      <alignment vertical="top" wrapText="1"/>
    </xf>
    <xf numFmtId="0" fontId="16" fillId="19" borderId="4" xfId="0" applyFont="1" applyFill="1" applyBorder="1" applyAlignment="1">
      <alignment horizontal="left" vertical="top" wrapText="1"/>
    </xf>
    <xf numFmtId="0" fontId="16" fillId="19" borderId="3" xfId="0" applyFont="1" applyFill="1" applyBorder="1" applyAlignment="1">
      <alignment horizontal="left" vertical="top" wrapText="1"/>
    </xf>
    <xf numFmtId="9" fontId="16" fillId="12" borderId="1" xfId="1" applyFont="1" applyFill="1" applyBorder="1" applyAlignment="1">
      <alignment horizontal="center" vertical="center" wrapText="1"/>
    </xf>
    <xf numFmtId="9" fontId="16" fillId="11" borderId="1" xfId="1" applyFont="1" applyFill="1" applyBorder="1" applyAlignment="1">
      <alignment vertical="top" wrapText="1"/>
    </xf>
    <xf numFmtId="9" fontId="16" fillId="10" borderId="30" xfId="1" applyFont="1" applyFill="1" applyBorder="1" applyAlignment="1">
      <alignment horizontal="center" vertical="top" wrapText="1"/>
    </xf>
    <xf numFmtId="9" fontId="16" fillId="10" borderId="1" xfId="1" applyFont="1" applyFill="1" applyBorder="1" applyAlignment="1">
      <alignment horizontal="center" vertical="top" wrapText="1"/>
    </xf>
    <xf numFmtId="9" fontId="16" fillId="10" borderId="29" xfId="1" applyFont="1" applyFill="1" applyBorder="1" applyAlignment="1">
      <alignment horizontal="center" vertical="top" wrapText="1"/>
    </xf>
    <xf numFmtId="9" fontId="16" fillId="12" borderId="30" xfId="1" applyFont="1" applyFill="1" applyBorder="1" applyAlignment="1">
      <alignment horizontal="center" vertical="top" wrapText="1"/>
    </xf>
    <xf numFmtId="9" fontId="16" fillId="12" borderId="1" xfId="1" applyFont="1" applyFill="1" applyBorder="1" applyAlignment="1">
      <alignment horizontal="center" vertical="top" wrapText="1"/>
    </xf>
    <xf numFmtId="0" fontId="5" fillId="14" borderId="31" xfId="0" applyFont="1" applyFill="1" applyBorder="1" applyAlignment="1">
      <alignment horizontal="center" vertical="top"/>
    </xf>
    <xf numFmtId="0" fontId="5" fillId="13" borderId="31" xfId="0" applyFont="1" applyFill="1" applyBorder="1" applyAlignment="1">
      <alignment horizontal="center" vertical="top"/>
    </xf>
    <xf numFmtId="0" fontId="0" fillId="0" borderId="6" xfId="0" applyFont="1" applyFill="1" applyBorder="1" applyAlignment="1">
      <alignment vertical="top" wrapText="1"/>
    </xf>
    <xf numFmtId="0" fontId="0" fillId="0" borderId="4" xfId="0" applyFont="1" applyFill="1" applyBorder="1" applyAlignment="1">
      <alignment vertical="top" wrapText="1"/>
    </xf>
    <xf numFmtId="0" fontId="0" fillId="2" borderId="4" xfId="0" applyFont="1" applyFill="1" applyBorder="1" applyAlignment="1">
      <alignment vertical="top" wrapText="1"/>
    </xf>
    <xf numFmtId="3" fontId="0" fillId="11" borderId="6" xfId="0" applyNumberFormat="1" applyFont="1" applyFill="1" applyBorder="1" applyAlignment="1">
      <alignment vertical="center" wrapText="1"/>
    </xf>
    <xf numFmtId="0" fontId="0" fillId="0" borderId="7" xfId="0" applyFont="1" applyFill="1" applyBorder="1" applyAlignment="1">
      <alignment vertical="top" wrapText="1"/>
    </xf>
    <xf numFmtId="0" fontId="5" fillId="9" borderId="31" xfId="0" applyFont="1" applyFill="1" applyBorder="1" applyAlignment="1">
      <alignment horizontal="center" vertical="top"/>
    </xf>
    <xf numFmtId="0" fontId="16" fillId="10" borderId="23" xfId="0" applyNumberFormat="1" applyFont="1" applyFill="1" applyBorder="1" applyAlignment="1">
      <alignment vertical="top" wrapText="1"/>
    </xf>
    <xf numFmtId="2" fontId="16" fillId="12" borderId="1" xfId="0" applyNumberFormat="1" applyFont="1" applyFill="1" applyBorder="1" applyAlignment="1">
      <alignment vertical="top" wrapText="1"/>
    </xf>
    <xf numFmtId="0" fontId="16" fillId="7" borderId="27" xfId="0" applyNumberFormat="1" applyFont="1" applyFill="1" applyBorder="1" applyAlignment="1">
      <alignment vertical="top" wrapText="1"/>
    </xf>
    <xf numFmtId="2" fontId="16" fillId="7" borderId="27" xfId="0" applyNumberFormat="1" applyFont="1" applyFill="1" applyBorder="1" applyAlignment="1">
      <alignment vertical="top" wrapText="1"/>
    </xf>
    <xf numFmtId="0" fontId="16" fillId="7" borderId="4" xfId="0" applyNumberFormat="1" applyFont="1" applyFill="1" applyBorder="1" applyAlignment="1">
      <alignment vertical="top" wrapText="1"/>
    </xf>
    <xf numFmtId="0" fontId="16" fillId="2" borderId="8" xfId="0" applyFont="1" applyFill="1" applyBorder="1" applyAlignment="1">
      <alignment vertical="top" wrapText="1"/>
    </xf>
    <xf numFmtId="2" fontId="0" fillId="12" borderId="1" xfId="0" applyNumberFormat="1" applyFill="1" applyBorder="1" applyAlignment="1">
      <alignment vertical="top"/>
    </xf>
    <xf numFmtId="0" fontId="0" fillId="7" borderId="0" xfId="0" applyNumberFormat="1" applyFont="1" applyFill="1" applyBorder="1" applyAlignment="1">
      <alignment vertical="top"/>
    </xf>
    <xf numFmtId="2" fontId="16" fillId="7" borderId="1" xfId="0" applyNumberFormat="1" applyFont="1" applyFill="1" applyBorder="1" applyAlignment="1">
      <alignment vertical="top" wrapText="1"/>
    </xf>
    <xf numFmtId="0" fontId="16" fillId="7" borderId="1" xfId="0" applyNumberFormat="1" applyFont="1" applyFill="1" applyBorder="1" applyAlignment="1">
      <alignment vertical="top" wrapText="1"/>
    </xf>
    <xf numFmtId="3" fontId="16" fillId="7" borderId="1" xfId="0" applyNumberFormat="1" applyFont="1" applyFill="1" applyBorder="1" applyAlignment="1">
      <alignment vertical="top" wrapText="1"/>
    </xf>
    <xf numFmtId="0" fontId="16" fillId="19" borderId="6" xfId="0" applyFont="1" applyFill="1" applyBorder="1" applyAlignment="1">
      <alignment vertical="top" wrapText="1"/>
    </xf>
    <xf numFmtId="0" fontId="5" fillId="14" borderId="31" xfId="0" applyFont="1" applyFill="1" applyBorder="1" applyAlignment="1">
      <alignment horizontal="center" vertical="top" wrapText="1"/>
    </xf>
    <xf numFmtId="3" fontId="30" fillId="12" borderId="1" xfId="0" applyNumberFormat="1" applyFont="1" applyFill="1" applyBorder="1" applyAlignment="1">
      <alignment vertical="top" wrapText="1"/>
    </xf>
    <xf numFmtId="0" fontId="30" fillId="0" borderId="6" xfId="0" applyFont="1" applyFill="1" applyBorder="1" applyAlignment="1">
      <alignment vertical="top" wrapText="1"/>
    </xf>
    <xf numFmtId="9" fontId="16" fillId="7" borderId="27" xfId="1" applyFont="1" applyFill="1" applyBorder="1" applyAlignment="1">
      <alignment vertical="top" wrapText="1"/>
    </xf>
    <xf numFmtId="9" fontId="16" fillId="10" borderId="23" xfId="1" applyFont="1" applyFill="1" applyBorder="1" applyAlignment="1">
      <alignment vertical="top" wrapText="1"/>
    </xf>
    <xf numFmtId="9" fontId="16" fillId="7" borderId="4" xfId="1" applyFont="1" applyFill="1" applyBorder="1" applyAlignment="1">
      <alignment vertical="top" wrapText="1"/>
    </xf>
    <xf numFmtId="3" fontId="16" fillId="11" borderId="6" xfId="0" applyNumberFormat="1" applyFont="1" applyFill="1" applyBorder="1" applyAlignment="1">
      <alignment horizontal="right" vertical="top" wrapText="1"/>
    </xf>
    <xf numFmtId="3" fontId="16" fillId="12" borderId="6" xfId="0" applyNumberFormat="1" applyFont="1" applyFill="1" applyBorder="1" applyAlignment="1">
      <alignment horizontal="right" vertical="top" wrapText="1"/>
    </xf>
    <xf numFmtId="0" fontId="16" fillId="0" borderId="4" xfId="0" applyFont="1" applyFill="1" applyBorder="1" applyAlignment="1">
      <alignment horizontal="left" vertical="top" wrapText="1"/>
    </xf>
    <xf numFmtId="0" fontId="16" fillId="2" borderId="4" xfId="0" applyFont="1" applyFill="1" applyBorder="1" applyAlignment="1">
      <alignment horizontal="left" vertical="top" wrapText="1"/>
    </xf>
    <xf numFmtId="0" fontId="16" fillId="0" borderId="7" xfId="0" applyFont="1" applyFill="1" applyBorder="1" applyAlignment="1">
      <alignment horizontal="left" vertical="top" wrapText="1"/>
    </xf>
    <xf numFmtId="0" fontId="16" fillId="0" borderId="7" xfId="0" applyFont="1" applyFill="1" applyBorder="1" applyAlignment="1">
      <alignment horizontal="left" vertical="center" wrapText="1"/>
    </xf>
    <xf numFmtId="0" fontId="0" fillId="8" borderId="2" xfId="0" applyFill="1" applyBorder="1" applyAlignment="1">
      <alignment horizontal="left"/>
    </xf>
    <xf numFmtId="0" fontId="16" fillId="12" borderId="0" xfId="0" applyFont="1" applyFill="1" applyBorder="1" applyAlignment="1">
      <alignment horizontal="center"/>
    </xf>
    <xf numFmtId="0" fontId="16" fillId="12" borderId="14" xfId="0" applyFont="1" applyFill="1" applyBorder="1" applyAlignment="1">
      <alignment horizontal="center"/>
    </xf>
    <xf numFmtId="0" fontId="16" fillId="10" borderId="0" xfId="0" applyFont="1" applyFill="1" applyAlignment="1">
      <alignment horizontal="center"/>
    </xf>
    <xf numFmtId="0" fontId="13" fillId="5" borderId="2" xfId="2" applyFont="1" applyFill="1" applyBorder="1" applyAlignment="1">
      <alignment horizontal="left" vertical="center" wrapText="1"/>
    </xf>
    <xf numFmtId="0" fontId="13" fillId="5" borderId="0" xfId="2" applyFont="1" applyFill="1" applyBorder="1" applyAlignment="1">
      <alignment horizontal="left" vertical="center" wrapText="1"/>
    </xf>
    <xf numFmtId="0" fontId="0" fillId="8" borderId="9" xfId="0" applyFill="1" applyBorder="1" applyAlignment="1">
      <alignment horizontal="left" wrapText="1"/>
    </xf>
    <xf numFmtId="0" fontId="15" fillId="5" borderId="8" xfId="2" applyFont="1" applyFill="1" applyBorder="1" applyAlignment="1">
      <alignment vertical="center"/>
    </xf>
    <xf numFmtId="0" fontId="15" fillId="5" borderId="5" xfId="2" applyFont="1" applyFill="1" applyBorder="1" applyAlignment="1">
      <alignment vertical="center"/>
    </xf>
    <xf numFmtId="164" fontId="15" fillId="5" borderId="8" xfId="3" applyNumberFormat="1" applyFont="1" applyFill="1" applyBorder="1" applyAlignment="1">
      <alignment vertical="center"/>
    </xf>
    <xf numFmtId="164" fontId="15" fillId="5" borderId="5" xfId="3" applyNumberFormat="1" applyFont="1" applyFill="1" applyBorder="1" applyAlignment="1">
      <alignment vertical="center"/>
    </xf>
    <xf numFmtId="0" fontId="1" fillId="8" borderId="0" xfId="0" applyFont="1" applyFill="1" applyBorder="1" applyAlignment="1">
      <alignment horizontal="right" vertical="center"/>
    </xf>
    <xf numFmtId="0" fontId="1" fillId="8" borderId="5" xfId="0" applyFont="1" applyFill="1" applyBorder="1" applyAlignment="1">
      <alignment horizontal="right" vertical="center"/>
    </xf>
    <xf numFmtId="0" fontId="1" fillId="5" borderId="0" xfId="0" applyFont="1" applyFill="1" applyBorder="1" applyAlignment="1">
      <alignment horizontal="left" vertical="center"/>
    </xf>
    <xf numFmtId="0" fontId="1" fillId="5" borderId="5" xfId="0" applyFont="1" applyFill="1" applyBorder="1" applyAlignment="1">
      <alignment horizontal="left" vertical="center"/>
    </xf>
    <xf numFmtId="0" fontId="0" fillId="8" borderId="9" xfId="0" applyFill="1" applyBorder="1" applyAlignment="1">
      <alignment horizontal="left"/>
    </xf>
    <xf numFmtId="0" fontId="0" fillId="8" borderId="9" xfId="0" applyFill="1" applyBorder="1" applyAlignment="1">
      <alignment horizontal="left" vertical="top" wrapText="1"/>
    </xf>
    <xf numFmtId="0" fontId="0" fillId="10" borderId="0" xfId="0" applyFill="1" applyBorder="1" applyAlignment="1">
      <alignment horizontal="center"/>
    </xf>
    <xf numFmtId="0" fontId="0" fillId="10" borderId="2" xfId="0" applyFill="1" applyBorder="1" applyAlignment="1">
      <alignment horizontal="center"/>
    </xf>
    <xf numFmtId="0" fontId="4" fillId="0" borderId="28" xfId="0" applyFont="1" applyFill="1" applyBorder="1" applyAlignment="1">
      <alignment horizontal="left" vertical="center" wrapText="1"/>
    </xf>
    <xf numFmtId="0" fontId="4" fillId="0" borderId="0" xfId="0" applyFont="1" applyFill="1" applyBorder="1" applyAlignment="1">
      <alignment horizontal="left" vertical="center" wrapText="1"/>
    </xf>
    <xf numFmtId="0" fontId="8" fillId="8" borderId="0" xfId="0" applyFont="1" applyFill="1" applyBorder="1" applyAlignment="1">
      <alignment horizontal="left" vertical="center" wrapText="1"/>
    </xf>
    <xf numFmtId="0" fontId="4" fillId="9" borderId="10" xfId="0" applyFont="1" applyFill="1" applyBorder="1" applyAlignment="1">
      <alignment horizontal="center" vertical="top" wrapText="1"/>
    </xf>
    <xf numFmtId="0" fontId="4" fillId="9" borderId="13" xfId="0" applyFont="1" applyFill="1" applyBorder="1" applyAlignment="1">
      <alignment horizontal="center" vertical="top" wrapText="1"/>
    </xf>
    <xf numFmtId="0" fontId="27" fillId="0" borderId="0" xfId="0" applyFont="1" applyBorder="1" applyAlignment="1">
      <alignment horizontal="center" wrapText="1"/>
    </xf>
    <xf numFmtId="0" fontId="12" fillId="0" borderId="0" xfId="0" applyFont="1" applyFill="1" applyBorder="1" applyAlignment="1">
      <alignment horizontal="center" vertical="center" wrapText="1"/>
    </xf>
    <xf numFmtId="0" fontId="12" fillId="17" borderId="24" xfId="0" applyFont="1" applyFill="1" applyBorder="1" applyAlignment="1">
      <alignment horizontal="center" vertical="center" wrapText="1"/>
    </xf>
    <xf numFmtId="0" fontId="12" fillId="17" borderId="9" xfId="0" applyFont="1" applyFill="1" applyBorder="1" applyAlignment="1">
      <alignment horizontal="center" vertical="center" wrapText="1"/>
    </xf>
    <xf numFmtId="0" fontId="12" fillId="17" borderId="16" xfId="0" applyFont="1" applyFill="1" applyBorder="1" applyAlignment="1">
      <alignment horizontal="center" vertical="center" wrapText="1"/>
    </xf>
    <xf numFmtId="0" fontId="4" fillId="2" borderId="28" xfId="0" applyFont="1" applyFill="1" applyBorder="1" applyAlignment="1">
      <alignment horizontal="left" vertical="center" wrapText="1"/>
    </xf>
    <xf numFmtId="0" fontId="4" fillId="2" borderId="0" xfId="0" applyFont="1" applyFill="1" applyBorder="1" applyAlignment="1">
      <alignment horizontal="left" vertical="center" wrapText="1"/>
    </xf>
    <xf numFmtId="3" fontId="4" fillId="3" borderId="1" xfId="0" applyNumberFormat="1" applyFont="1" applyFill="1" applyBorder="1" applyAlignment="1">
      <alignment horizontal="center" wrapText="1"/>
    </xf>
    <xf numFmtId="3" fontId="4" fillId="3" borderId="3" xfId="0" applyNumberFormat="1" applyFont="1" applyFill="1" applyBorder="1" applyAlignment="1">
      <alignment horizontal="center" wrapText="1"/>
    </xf>
    <xf numFmtId="3" fontId="4" fillId="3" borderId="6" xfId="0" applyNumberFormat="1" applyFont="1" applyFill="1" applyBorder="1" applyAlignment="1">
      <alignment horizontal="center" wrapText="1"/>
    </xf>
    <xf numFmtId="3" fontId="4" fillId="3" borderId="8" xfId="0" applyNumberFormat="1" applyFont="1" applyFill="1" applyBorder="1" applyAlignment="1">
      <alignment horizontal="center" wrapText="1"/>
    </xf>
    <xf numFmtId="0" fontId="11" fillId="4" borderId="13" xfId="0" applyFont="1" applyFill="1" applyBorder="1" applyAlignment="1">
      <alignment horizontal="left" vertical="center" wrapText="1"/>
    </xf>
    <xf numFmtId="0" fontId="11" fillId="4" borderId="12" xfId="0" applyFont="1" applyFill="1" applyBorder="1" applyAlignment="1">
      <alignment horizontal="left" vertical="center" wrapText="1"/>
    </xf>
    <xf numFmtId="0" fontId="4" fillId="0" borderId="29" xfId="0" applyFont="1" applyFill="1" applyBorder="1" applyAlignment="1">
      <alignment horizontal="left" vertical="center" wrapText="1"/>
    </xf>
    <xf numFmtId="0" fontId="4" fillId="0" borderId="30"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3" fontId="4" fillId="12" borderId="1" xfId="0" applyNumberFormat="1" applyFont="1" applyFill="1" applyBorder="1" applyAlignment="1">
      <alignment horizontal="center" vertical="center" wrapText="1"/>
    </xf>
    <xf numFmtId="0" fontId="11" fillId="5" borderId="9" xfId="0" applyFont="1" applyFill="1" applyBorder="1" applyAlignment="1">
      <alignment horizontal="left" vertical="center" wrapText="1"/>
    </xf>
    <xf numFmtId="0" fontId="11" fillId="5" borderId="9" xfId="0" applyFont="1" applyFill="1" applyBorder="1" applyAlignment="1">
      <alignment vertical="center" wrapText="1"/>
    </xf>
    <xf numFmtId="0" fontId="11" fillId="5" borderId="4" xfId="0" applyFont="1" applyFill="1" applyBorder="1" applyAlignment="1">
      <alignment vertical="center" wrapText="1"/>
    </xf>
    <xf numFmtId="0" fontId="11" fillId="14" borderId="3" xfId="0" applyFont="1" applyFill="1" applyBorder="1" applyAlignment="1">
      <alignment horizontal="center" vertical="center" wrapText="1"/>
    </xf>
    <xf numFmtId="0" fontId="11" fillId="14" borderId="9" xfId="0" applyFont="1" applyFill="1" applyBorder="1" applyAlignment="1">
      <alignment horizontal="center" vertical="center" wrapText="1"/>
    </xf>
    <xf numFmtId="0" fontId="11" fillId="14" borderId="4" xfId="0" applyFont="1" applyFill="1" applyBorder="1" applyAlignment="1">
      <alignment horizontal="center" vertical="center" wrapText="1"/>
    </xf>
    <xf numFmtId="0" fontId="11" fillId="16" borderId="3" xfId="0" applyFont="1" applyFill="1" applyBorder="1" applyAlignment="1">
      <alignment horizontal="center" vertical="center" wrapText="1"/>
    </xf>
    <xf numFmtId="0" fontId="11" fillId="16" borderId="9" xfId="0" applyFont="1" applyFill="1" applyBorder="1" applyAlignment="1">
      <alignment horizontal="center" vertical="center" wrapText="1"/>
    </xf>
    <xf numFmtId="0" fontId="11" fillId="16" borderId="4" xfId="0" applyFont="1" applyFill="1" applyBorder="1" applyAlignment="1">
      <alignment horizontal="center" vertical="center" wrapText="1"/>
    </xf>
    <xf numFmtId="3" fontId="4" fillId="10" borderId="3" xfId="0" applyNumberFormat="1" applyFont="1" applyFill="1" applyBorder="1" applyAlignment="1">
      <alignment horizontal="center" vertical="center" wrapText="1"/>
    </xf>
    <xf numFmtId="3" fontId="4" fillId="10" borderId="9" xfId="0" applyNumberFormat="1" applyFont="1" applyFill="1" applyBorder="1" applyAlignment="1">
      <alignment horizontal="center" vertical="center" wrapText="1"/>
    </xf>
    <xf numFmtId="3" fontId="4" fillId="10" borderId="4" xfId="0" applyNumberFormat="1" applyFont="1" applyFill="1" applyBorder="1" applyAlignment="1">
      <alignment horizontal="center" vertical="center" wrapText="1"/>
    </xf>
    <xf numFmtId="0" fontId="11" fillId="5" borderId="9" xfId="0" applyFont="1" applyFill="1" applyBorder="1" applyAlignment="1">
      <alignment horizontal="left" wrapText="1"/>
    </xf>
    <xf numFmtId="0" fontId="4" fillId="0" borderId="33"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11" fillId="5" borderId="9" xfId="0" applyFont="1" applyFill="1" applyBorder="1" applyAlignment="1">
      <alignment wrapText="1"/>
    </xf>
    <xf numFmtId="0" fontId="11" fillId="0" borderId="29" xfId="0" applyFont="1" applyFill="1" applyBorder="1" applyAlignment="1">
      <alignment horizontal="left" vertical="top" wrapText="1"/>
    </xf>
    <xf numFmtId="0" fontId="11" fillId="0" borderId="30"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1" fillId="5" borderId="0" xfId="0" applyFont="1" applyFill="1" applyBorder="1" applyAlignment="1">
      <alignment horizontal="left" vertical="center" wrapText="1"/>
    </xf>
    <xf numFmtId="0" fontId="11" fillId="4" borderId="27"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8" fillId="4" borderId="1" xfId="0" applyFont="1" applyFill="1" applyBorder="1" applyAlignment="1">
      <alignment horizontal="center" vertical="center" wrapText="1"/>
    </xf>
    <xf numFmtId="0" fontId="28" fillId="4" borderId="3" xfId="0" applyFont="1" applyFill="1" applyBorder="1" applyAlignment="1">
      <alignment horizontal="center" vertical="center" wrapText="1"/>
    </xf>
    <xf numFmtId="0" fontId="28" fillId="4" borderId="27" xfId="0" applyFont="1" applyFill="1" applyBorder="1" applyAlignment="1">
      <alignment horizontal="center" vertical="center" wrapText="1"/>
    </xf>
    <xf numFmtId="0" fontId="28" fillId="4" borderId="23" xfId="0" applyFont="1" applyFill="1" applyBorder="1" applyAlignment="1">
      <alignment horizontal="center" vertical="center" wrapText="1"/>
    </xf>
    <xf numFmtId="0" fontId="29" fillId="0" borderId="3" xfId="0" applyFont="1" applyFill="1" applyBorder="1" applyAlignment="1">
      <alignment horizontal="left" vertical="center" wrapText="1"/>
    </xf>
    <xf numFmtId="0" fontId="29" fillId="0" borderId="4" xfId="0" applyFont="1" applyFill="1" applyBorder="1" applyAlignment="1">
      <alignment horizontal="left" vertical="center" wrapText="1"/>
    </xf>
    <xf numFmtId="0" fontId="12" fillId="0" borderId="0" xfId="0" applyFont="1" applyFill="1" applyBorder="1" applyAlignment="1">
      <alignment horizontal="center" vertical="center"/>
    </xf>
    <xf numFmtId="0" fontId="16" fillId="0" borderId="28" xfId="0" applyFont="1" applyFill="1" applyBorder="1" applyAlignment="1">
      <alignment horizontal="left" vertical="center" wrapText="1"/>
    </xf>
    <xf numFmtId="0" fontId="16" fillId="0" borderId="0" xfId="0" applyFont="1" applyFill="1" applyBorder="1" applyAlignment="1">
      <alignment horizontal="left" vertical="center" wrapText="1"/>
    </xf>
    <xf numFmtId="3" fontId="4" fillId="12" borderId="3" xfId="0" applyNumberFormat="1" applyFont="1" applyFill="1" applyBorder="1" applyAlignment="1">
      <alignment horizontal="center" vertical="center" wrapText="1"/>
    </xf>
    <xf numFmtId="3" fontId="4" fillId="12" borderId="9" xfId="0" applyNumberFormat="1" applyFont="1" applyFill="1" applyBorder="1" applyAlignment="1">
      <alignment horizontal="center" vertical="center" wrapText="1"/>
    </xf>
    <xf numFmtId="3" fontId="4" fillId="12" borderId="4" xfId="0" applyNumberFormat="1" applyFont="1" applyFill="1" applyBorder="1" applyAlignment="1">
      <alignment horizontal="center" vertical="center" wrapText="1"/>
    </xf>
    <xf numFmtId="0" fontId="12" fillId="17" borderId="24"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6" xfId="0" applyFont="1" applyFill="1" applyBorder="1" applyAlignment="1">
      <alignment horizontal="center" vertical="center"/>
    </xf>
    <xf numFmtId="0" fontId="11" fillId="5" borderId="9" xfId="0" applyFont="1" applyFill="1" applyBorder="1" applyAlignment="1">
      <alignment vertical="center"/>
    </xf>
    <xf numFmtId="0" fontId="11" fillId="5" borderId="4" xfId="0" applyFont="1" applyFill="1" applyBorder="1" applyAlignment="1">
      <alignment vertical="center"/>
    </xf>
    <xf numFmtId="0" fontId="11" fillId="14" borderId="3" xfId="0" applyFont="1" applyFill="1" applyBorder="1" applyAlignment="1">
      <alignment horizontal="center" vertical="center"/>
    </xf>
    <xf numFmtId="0" fontId="11" fillId="14" borderId="9" xfId="0" applyFont="1" applyFill="1" applyBorder="1" applyAlignment="1">
      <alignment horizontal="center" vertical="center"/>
    </xf>
    <xf numFmtId="0" fontId="11" fillId="14" borderId="4" xfId="0" applyFont="1" applyFill="1" applyBorder="1" applyAlignment="1">
      <alignment horizontal="center" vertical="center"/>
    </xf>
    <xf numFmtId="0" fontId="11" fillId="16" borderId="3" xfId="0" applyFont="1" applyFill="1" applyBorder="1" applyAlignment="1">
      <alignment horizontal="center" vertical="center"/>
    </xf>
    <xf numFmtId="0" fontId="11" fillId="16" borderId="9" xfId="0" applyFont="1" applyFill="1" applyBorder="1" applyAlignment="1">
      <alignment horizontal="center" vertical="center"/>
    </xf>
    <xf numFmtId="0" fontId="11" fillId="16" borderId="4" xfId="0" applyFont="1" applyFill="1" applyBorder="1" applyAlignment="1">
      <alignment horizontal="center" vertical="center"/>
    </xf>
    <xf numFmtId="0" fontId="41" fillId="0" borderId="3" xfId="0" applyFont="1" applyFill="1" applyBorder="1" applyAlignment="1">
      <alignment horizontal="left" vertical="center" wrapText="1"/>
    </xf>
    <xf numFmtId="0" fontId="32" fillId="0" borderId="29" xfId="0" applyFont="1" applyFill="1" applyBorder="1" applyAlignment="1">
      <alignment horizontal="left" vertical="top" wrapText="1"/>
    </xf>
    <xf numFmtId="0" fontId="32" fillId="0" borderId="30" xfId="0" applyFont="1" applyFill="1" applyBorder="1" applyAlignment="1">
      <alignment horizontal="left" vertical="top" wrapText="1"/>
    </xf>
    <xf numFmtId="0" fontId="11" fillId="4" borderId="27" xfId="0" applyFont="1" applyFill="1" applyBorder="1" applyAlignment="1">
      <alignment horizontal="center" vertical="center"/>
    </xf>
    <xf numFmtId="0" fontId="11" fillId="4" borderId="1" xfId="0" applyFont="1" applyFill="1" applyBorder="1" applyAlignment="1">
      <alignment horizontal="center" vertical="center"/>
    </xf>
    <xf numFmtId="0" fontId="11" fillId="4" borderId="23" xfId="0" applyFont="1" applyFill="1" applyBorder="1" applyAlignment="1">
      <alignment horizontal="center" vertical="center"/>
    </xf>
    <xf numFmtId="0" fontId="28" fillId="4" borderId="4" xfId="0" applyFont="1" applyFill="1" applyBorder="1" applyAlignment="1">
      <alignment horizontal="center" vertical="center"/>
    </xf>
    <xf numFmtId="0" fontId="28" fillId="4" borderId="1" xfId="0" applyFont="1" applyFill="1" applyBorder="1" applyAlignment="1">
      <alignment horizontal="center" vertical="center"/>
    </xf>
    <xf numFmtId="0" fontId="28" fillId="4" borderId="3" xfId="0" applyFont="1" applyFill="1" applyBorder="1" applyAlignment="1">
      <alignment horizontal="center" vertical="center"/>
    </xf>
    <xf numFmtId="0" fontId="28" fillId="4" borderId="27" xfId="0" applyFont="1" applyFill="1" applyBorder="1" applyAlignment="1">
      <alignment horizontal="center" vertical="center"/>
    </xf>
    <xf numFmtId="0" fontId="28" fillId="4" borderId="23" xfId="0" applyFont="1" applyFill="1" applyBorder="1" applyAlignment="1">
      <alignment horizontal="center" vertical="center"/>
    </xf>
    <xf numFmtId="0" fontId="16" fillId="0" borderId="3" xfId="0" applyFont="1" applyFill="1" applyBorder="1" applyAlignment="1">
      <alignment horizontal="left" vertical="center" wrapText="1"/>
    </xf>
    <xf numFmtId="0" fontId="16" fillId="0" borderId="4" xfId="0" applyFont="1" applyFill="1" applyBorder="1" applyAlignment="1">
      <alignment horizontal="left" vertical="center" wrapText="1"/>
    </xf>
    <xf numFmtId="0" fontId="16" fillId="0" borderId="1" xfId="0" applyFont="1" applyFill="1" applyBorder="1" applyAlignment="1">
      <alignment horizontal="left" vertical="center" wrapText="1"/>
    </xf>
    <xf numFmtId="0" fontId="16" fillId="0" borderId="9" xfId="0" applyFont="1" applyFill="1" applyBorder="1" applyAlignment="1">
      <alignment horizontal="left" vertical="center" wrapText="1"/>
    </xf>
    <xf numFmtId="3" fontId="32" fillId="3" borderId="6" xfId="0" applyNumberFormat="1" applyFont="1" applyFill="1" applyBorder="1" applyAlignment="1">
      <alignment horizontal="center" vertical="center" wrapText="1"/>
    </xf>
    <xf numFmtId="3" fontId="32" fillId="3" borderId="8" xfId="0" applyNumberFormat="1" applyFont="1" applyFill="1" applyBorder="1" applyAlignment="1">
      <alignment horizontal="center" vertical="center" wrapText="1"/>
    </xf>
    <xf numFmtId="3" fontId="32" fillId="3" borderId="1" xfId="0" applyNumberFormat="1" applyFont="1" applyFill="1" applyBorder="1" applyAlignment="1">
      <alignment horizontal="center" vertical="center" wrapText="1"/>
    </xf>
    <xf numFmtId="3" fontId="32" fillId="3" borderId="3" xfId="0" applyNumberFormat="1" applyFont="1" applyFill="1" applyBorder="1" applyAlignment="1">
      <alignment horizontal="center" vertical="center" wrapText="1"/>
    </xf>
    <xf numFmtId="0" fontId="12" fillId="5" borderId="9" xfId="0" applyFont="1" applyFill="1" applyBorder="1" applyAlignment="1">
      <alignment vertical="center"/>
    </xf>
    <xf numFmtId="0" fontId="12" fillId="5" borderId="4" xfId="0" applyFont="1" applyFill="1" applyBorder="1" applyAlignment="1">
      <alignment vertical="center"/>
    </xf>
    <xf numFmtId="0" fontId="31" fillId="14" borderId="3" xfId="0" applyFont="1" applyFill="1" applyBorder="1" applyAlignment="1">
      <alignment horizontal="center" vertical="center"/>
    </xf>
    <xf numFmtId="0" fontId="31" fillId="14" borderId="9" xfId="0" applyFont="1" applyFill="1" applyBorder="1" applyAlignment="1">
      <alignment horizontal="center" vertical="center"/>
    </xf>
    <xf numFmtId="0" fontId="31" fillId="14" borderId="4" xfId="0" applyFont="1" applyFill="1" applyBorder="1" applyAlignment="1">
      <alignment horizontal="center" vertical="center"/>
    </xf>
    <xf numFmtId="0" fontId="31" fillId="16" borderId="3" xfId="0" applyFont="1" applyFill="1" applyBorder="1" applyAlignment="1">
      <alignment horizontal="center" vertical="center"/>
    </xf>
    <xf numFmtId="0" fontId="31" fillId="16" borderId="9" xfId="0" applyFont="1" applyFill="1" applyBorder="1" applyAlignment="1">
      <alignment horizontal="center" vertical="center"/>
    </xf>
    <xf numFmtId="0" fontId="31" fillId="16" borderId="4" xfId="0" applyFont="1" applyFill="1" applyBorder="1" applyAlignment="1">
      <alignment horizontal="center" vertical="center"/>
    </xf>
    <xf numFmtId="0" fontId="33" fillId="9" borderId="10" xfId="0" applyFont="1" applyFill="1" applyBorder="1" applyAlignment="1">
      <alignment horizontal="center" vertical="center" wrapText="1"/>
    </xf>
    <xf numFmtId="0" fontId="33" fillId="9" borderId="13" xfId="0" applyFont="1" applyFill="1" applyBorder="1" applyAlignment="1">
      <alignment horizontal="center" vertical="center" wrapText="1"/>
    </xf>
    <xf numFmtId="0" fontId="0" fillId="0" borderId="0" xfId="0" applyBorder="1" applyAlignment="1">
      <alignment horizontal="center" vertical="center" wrapText="1"/>
    </xf>
    <xf numFmtId="0" fontId="5" fillId="4" borderId="13" xfId="0" applyFont="1" applyFill="1" applyBorder="1" applyAlignment="1">
      <alignment horizontal="left" vertical="center" wrapText="1"/>
    </xf>
    <xf numFmtId="0" fontId="5" fillId="4" borderId="12" xfId="0" applyFont="1" applyFill="1" applyBorder="1" applyAlignment="1">
      <alignment horizontal="left" vertical="center" wrapText="1"/>
    </xf>
    <xf numFmtId="0" fontId="24" fillId="8" borderId="0" xfId="0" applyFont="1" applyFill="1" applyBorder="1" applyAlignment="1">
      <alignment horizontal="left" vertical="center" wrapText="1"/>
    </xf>
    <xf numFmtId="0" fontId="16" fillId="0" borderId="29" xfId="0" applyFont="1" applyFill="1" applyBorder="1" applyAlignment="1">
      <alignment horizontal="left" vertical="center" wrapText="1"/>
    </xf>
    <xf numFmtId="0" fontId="16" fillId="0" borderId="30" xfId="0" applyFont="1" applyFill="1" applyBorder="1" applyAlignment="1">
      <alignment horizontal="left" vertical="center" wrapText="1"/>
    </xf>
    <xf numFmtId="0" fontId="16" fillId="0" borderId="3" xfId="0" applyFont="1" applyFill="1" applyBorder="1" applyAlignment="1">
      <alignment horizontal="left" vertical="top" wrapText="1"/>
    </xf>
    <xf numFmtId="0" fontId="16" fillId="0" borderId="4" xfId="0" applyFont="1" applyFill="1" applyBorder="1" applyAlignment="1">
      <alignment horizontal="left" vertical="top" wrapText="1"/>
    </xf>
    <xf numFmtId="0" fontId="12" fillId="19" borderId="0" xfId="0" applyFont="1" applyFill="1" applyBorder="1" applyAlignment="1">
      <alignment horizontal="center" vertical="center"/>
    </xf>
    <xf numFmtId="0" fontId="33" fillId="9" borderId="10" xfId="0" applyFont="1" applyFill="1" applyBorder="1" applyAlignment="1">
      <alignment horizontal="center" vertical="top" wrapText="1"/>
    </xf>
    <xf numFmtId="0" fontId="33" fillId="9" borderId="13" xfId="0" applyFont="1" applyFill="1" applyBorder="1" applyAlignment="1">
      <alignment horizontal="center" vertical="top" wrapText="1"/>
    </xf>
    <xf numFmtId="0" fontId="0" fillId="0" borderId="0" xfId="0" applyBorder="1" applyAlignment="1">
      <alignment horizontal="center" wrapText="1"/>
    </xf>
    <xf numFmtId="3" fontId="32" fillId="3" borderId="6" xfId="0" applyNumberFormat="1" applyFont="1" applyFill="1" applyBorder="1" applyAlignment="1">
      <alignment horizontal="center" wrapText="1"/>
    </xf>
    <xf numFmtId="3" fontId="32" fillId="3" borderId="8" xfId="0" applyNumberFormat="1" applyFont="1" applyFill="1" applyBorder="1" applyAlignment="1">
      <alignment horizontal="center" wrapText="1"/>
    </xf>
    <xf numFmtId="3" fontId="32" fillId="3" borderId="1" xfId="0" applyNumberFormat="1" applyFont="1" applyFill="1" applyBorder="1" applyAlignment="1">
      <alignment horizontal="center" wrapText="1"/>
    </xf>
    <xf numFmtId="3" fontId="32" fillId="3" borderId="3" xfId="0" applyNumberFormat="1" applyFont="1" applyFill="1" applyBorder="1" applyAlignment="1">
      <alignment horizontal="center" wrapText="1"/>
    </xf>
    <xf numFmtId="0" fontId="16" fillId="19" borderId="28" xfId="0" applyFont="1" applyFill="1" applyBorder="1" applyAlignment="1">
      <alignment horizontal="left" vertical="center" wrapText="1"/>
    </xf>
    <xf numFmtId="0" fontId="16" fillId="19" borderId="0" xfId="0" applyFont="1" applyFill="1" applyBorder="1" applyAlignment="1">
      <alignment horizontal="left" vertical="center" wrapText="1"/>
    </xf>
    <xf numFmtId="0" fontId="16" fillId="2" borderId="3" xfId="0" applyFont="1" applyFill="1" applyBorder="1" applyAlignment="1">
      <alignment horizontal="left" vertical="center" wrapText="1"/>
    </xf>
    <xf numFmtId="0" fontId="16" fillId="2" borderId="4" xfId="0" applyFont="1" applyFill="1" applyBorder="1" applyAlignment="1">
      <alignment horizontal="left" vertical="center" wrapText="1"/>
    </xf>
    <xf numFmtId="0" fontId="16" fillId="19" borderId="3" xfId="0" applyFont="1" applyFill="1" applyBorder="1" applyAlignment="1">
      <alignment horizontal="left" vertical="center" wrapText="1"/>
    </xf>
    <xf numFmtId="0" fontId="16" fillId="19" borderId="4" xfId="0" applyFont="1" applyFill="1" applyBorder="1" applyAlignment="1">
      <alignment horizontal="left" vertical="center" wrapText="1"/>
    </xf>
    <xf numFmtId="3" fontId="16" fillId="11" borderId="3" xfId="0" applyNumberFormat="1" applyFont="1" applyFill="1" applyBorder="1" applyAlignment="1">
      <alignment horizontal="center" vertical="top" wrapText="1"/>
    </xf>
    <xf numFmtId="3" fontId="16" fillId="11" borderId="9" xfId="0" applyNumberFormat="1" applyFont="1" applyFill="1" applyBorder="1" applyAlignment="1">
      <alignment horizontal="center" vertical="top" wrapText="1"/>
    </xf>
    <xf numFmtId="3" fontId="16" fillId="11" borderId="4" xfId="0" applyNumberFormat="1" applyFont="1" applyFill="1" applyBorder="1" applyAlignment="1">
      <alignment horizontal="center" vertical="top" wrapText="1"/>
    </xf>
    <xf numFmtId="3" fontId="16" fillId="10" borderId="3" xfId="0" applyNumberFormat="1" applyFont="1" applyFill="1" applyBorder="1" applyAlignment="1">
      <alignment horizontal="center" vertical="center" wrapText="1"/>
    </xf>
    <xf numFmtId="3" fontId="16" fillId="10" borderId="9" xfId="0" applyNumberFormat="1" applyFont="1" applyFill="1" applyBorder="1" applyAlignment="1">
      <alignment horizontal="center" vertical="center" wrapText="1"/>
    </xf>
    <xf numFmtId="3" fontId="16" fillId="10" borderId="4" xfId="0" applyNumberFormat="1" applyFont="1" applyFill="1" applyBorder="1" applyAlignment="1">
      <alignment horizontal="center" vertical="center" wrapText="1"/>
    </xf>
    <xf numFmtId="0" fontId="31" fillId="20" borderId="3" xfId="0" applyFont="1" applyFill="1" applyBorder="1" applyAlignment="1">
      <alignment horizontal="center" vertical="center"/>
    </xf>
    <xf numFmtId="0" fontId="31" fillId="20" borderId="9" xfId="0" applyFont="1" applyFill="1" applyBorder="1" applyAlignment="1">
      <alignment horizontal="center" vertical="center"/>
    </xf>
    <xf numFmtId="0" fontId="31" fillId="20" borderId="4" xfId="0" applyFont="1" applyFill="1" applyBorder="1" applyAlignment="1">
      <alignment horizontal="center" vertical="center"/>
    </xf>
    <xf numFmtId="0" fontId="0" fillId="0" borderId="0" xfId="0" applyBorder="1" applyAlignment="1">
      <alignment horizontal="left" vertical="center"/>
    </xf>
    <xf numFmtId="0" fontId="12" fillId="5" borderId="9" xfId="0" applyFont="1" applyFill="1" applyBorder="1" applyAlignment="1"/>
    <xf numFmtId="0" fontId="12" fillId="5" borderId="4" xfId="0" applyFont="1" applyFill="1" applyBorder="1" applyAlignment="1"/>
    <xf numFmtId="0" fontId="26" fillId="5" borderId="0" xfId="0" applyFont="1" applyFill="1" applyBorder="1" applyAlignment="1">
      <alignment horizontal="left" vertical="center" wrapText="1"/>
    </xf>
    <xf numFmtId="0" fontId="31" fillId="4" borderId="27" xfId="0" applyFont="1" applyFill="1" applyBorder="1" applyAlignment="1">
      <alignment horizontal="center" vertical="center"/>
    </xf>
    <xf numFmtId="0" fontId="31" fillId="4" borderId="1" xfId="0" applyFont="1" applyFill="1" applyBorder="1" applyAlignment="1">
      <alignment horizontal="center" vertical="center"/>
    </xf>
    <xf numFmtId="0" fontId="31" fillId="4" borderId="23" xfId="0" applyFont="1" applyFill="1" applyBorder="1" applyAlignment="1">
      <alignment horizontal="center" vertical="center"/>
    </xf>
    <xf numFmtId="0" fontId="35" fillId="4" borderId="4" xfId="0" applyFont="1" applyFill="1" applyBorder="1" applyAlignment="1">
      <alignment horizontal="center" vertical="center"/>
    </xf>
    <xf numFmtId="0" fontId="35" fillId="4" borderId="1" xfId="0" applyFont="1" applyFill="1" applyBorder="1" applyAlignment="1">
      <alignment horizontal="center" vertical="center"/>
    </xf>
    <xf numFmtId="0" fontId="35" fillId="4" borderId="3" xfId="0" applyFont="1" applyFill="1" applyBorder="1" applyAlignment="1">
      <alignment horizontal="center" vertical="center"/>
    </xf>
    <xf numFmtId="0" fontId="35" fillId="4" borderId="27" xfId="0" applyFont="1" applyFill="1" applyBorder="1" applyAlignment="1">
      <alignment horizontal="center" vertical="center"/>
    </xf>
    <xf numFmtId="0" fontId="35" fillId="4" borderId="23" xfId="0" applyFont="1" applyFill="1" applyBorder="1" applyAlignment="1">
      <alignment horizontal="center" vertical="center"/>
    </xf>
    <xf numFmtId="0" fontId="16" fillId="19" borderId="29" xfId="0" applyFont="1" applyFill="1" applyBorder="1" applyAlignment="1">
      <alignment horizontal="left" vertical="center" wrapText="1"/>
    </xf>
    <xf numFmtId="0" fontId="16" fillId="19" borderId="30" xfId="0" applyFont="1" applyFill="1" applyBorder="1" applyAlignment="1">
      <alignment horizontal="left" vertical="center" wrapText="1"/>
    </xf>
    <xf numFmtId="0" fontId="16" fillId="2" borderId="28" xfId="0" applyFont="1" applyFill="1" applyBorder="1" applyAlignment="1">
      <alignment horizontal="left" vertical="center" wrapText="1"/>
    </xf>
    <xf numFmtId="0" fontId="16" fillId="2" borderId="0" xfId="0" applyFont="1" applyFill="1" applyBorder="1" applyAlignment="1">
      <alignment horizontal="left" vertical="center" wrapText="1"/>
    </xf>
    <xf numFmtId="3" fontId="16" fillId="12" borderId="3" xfId="0" applyNumberFormat="1" applyFont="1" applyFill="1" applyBorder="1" applyAlignment="1">
      <alignment horizontal="center" vertical="center" wrapText="1"/>
    </xf>
    <xf numFmtId="3" fontId="16" fillId="12" borderId="9" xfId="0" applyNumberFormat="1" applyFont="1" applyFill="1" applyBorder="1" applyAlignment="1">
      <alignment horizontal="center" vertical="center" wrapText="1"/>
    </xf>
    <xf numFmtId="3" fontId="16" fillId="12" borderId="4" xfId="0" applyNumberFormat="1" applyFont="1" applyFill="1" applyBorder="1" applyAlignment="1">
      <alignment horizontal="center" vertical="center" wrapText="1"/>
    </xf>
    <xf numFmtId="0" fontId="16" fillId="0" borderId="29" xfId="0" applyFont="1" applyFill="1" applyBorder="1" applyAlignment="1">
      <alignment horizontal="left" vertical="top" wrapText="1"/>
    </xf>
    <xf numFmtId="0" fontId="16" fillId="0" borderId="30" xfId="0" applyFont="1" applyFill="1" applyBorder="1" applyAlignment="1">
      <alignment horizontal="left" vertical="top" wrapText="1"/>
    </xf>
    <xf numFmtId="0" fontId="16" fillId="2" borderId="3" xfId="0" applyFont="1" applyFill="1" applyBorder="1" applyAlignment="1">
      <alignment horizontal="left" vertical="top" wrapText="1"/>
    </xf>
    <xf numFmtId="0" fontId="16" fillId="2" borderId="4" xfId="0" applyFont="1" applyFill="1" applyBorder="1" applyAlignment="1">
      <alignment horizontal="left" vertical="top" wrapText="1"/>
    </xf>
    <xf numFmtId="9" fontId="16" fillId="10" borderId="3" xfId="1" applyFont="1" applyFill="1" applyBorder="1" applyAlignment="1">
      <alignment horizontal="center" vertical="center" wrapText="1"/>
    </xf>
    <xf numFmtId="9" fontId="16" fillId="10" borderId="9" xfId="1" applyFont="1" applyFill="1" applyBorder="1" applyAlignment="1">
      <alignment horizontal="center" vertical="center" wrapText="1"/>
    </xf>
    <xf numFmtId="9" fontId="16" fillId="10" borderId="4" xfId="1" applyFont="1" applyFill="1" applyBorder="1" applyAlignment="1">
      <alignment horizontal="center" vertical="center" wrapText="1"/>
    </xf>
    <xf numFmtId="0" fontId="5" fillId="6" borderId="31" xfId="0" applyFont="1" applyFill="1" applyBorder="1" applyAlignment="1">
      <alignment horizontal="center" vertical="center"/>
    </xf>
    <xf numFmtId="0" fontId="5" fillId="6" borderId="6" xfId="0" applyFont="1" applyFill="1" applyBorder="1" applyAlignment="1">
      <alignment horizontal="center" vertical="center"/>
    </xf>
    <xf numFmtId="3" fontId="0" fillId="12" borderId="24" xfId="0" applyNumberFormat="1" applyFont="1" applyFill="1" applyBorder="1" applyAlignment="1">
      <alignment horizontal="center" vertical="center" wrapText="1"/>
    </xf>
    <xf numFmtId="3" fontId="0" fillId="12" borderId="9" xfId="0" applyNumberFormat="1" applyFont="1" applyFill="1" applyBorder="1" applyAlignment="1">
      <alignment horizontal="center" vertical="center" wrapText="1"/>
    </xf>
    <xf numFmtId="3" fontId="0" fillId="12" borderId="16" xfId="0" applyNumberFormat="1" applyFont="1" applyFill="1" applyBorder="1" applyAlignment="1">
      <alignment horizontal="center" vertical="center" wrapText="1"/>
    </xf>
    <xf numFmtId="3" fontId="0" fillId="11" borderId="24" xfId="0" applyNumberFormat="1" applyFont="1" applyFill="1" applyBorder="1" applyAlignment="1">
      <alignment horizontal="center" vertical="center" wrapText="1"/>
    </xf>
    <xf numFmtId="3" fontId="0" fillId="11" borderId="9" xfId="0" applyNumberFormat="1" applyFont="1" applyFill="1" applyBorder="1" applyAlignment="1">
      <alignment horizontal="center" vertical="center" wrapText="1"/>
    </xf>
    <xf numFmtId="3" fontId="0" fillId="11" borderId="4" xfId="0" applyNumberFormat="1" applyFont="1" applyFill="1" applyBorder="1" applyAlignment="1">
      <alignment horizontal="center" vertical="center" wrapText="1"/>
    </xf>
    <xf numFmtId="9" fontId="0" fillId="12" borderId="24" xfId="1" applyFont="1" applyFill="1" applyBorder="1" applyAlignment="1">
      <alignment horizontal="center" vertical="center" wrapText="1"/>
    </xf>
    <xf numFmtId="9" fontId="0" fillId="12" borderId="9" xfId="1" applyFont="1" applyFill="1" applyBorder="1" applyAlignment="1">
      <alignment horizontal="center" vertical="center" wrapText="1"/>
    </xf>
    <xf numFmtId="9" fontId="0" fillId="12" borderId="16" xfId="1" applyFont="1" applyFill="1" applyBorder="1" applyAlignment="1">
      <alignment horizontal="center" vertical="center" wrapText="1"/>
    </xf>
    <xf numFmtId="3" fontId="16" fillId="10" borderId="3" xfId="0" applyNumberFormat="1" applyFont="1" applyFill="1" applyBorder="1" applyAlignment="1">
      <alignment horizontal="center" vertical="top" wrapText="1"/>
    </xf>
    <xf numFmtId="3" fontId="16" fillId="10" borderId="9" xfId="0" applyNumberFormat="1" applyFont="1" applyFill="1" applyBorder="1" applyAlignment="1">
      <alignment horizontal="center" vertical="top" wrapText="1"/>
    </xf>
    <xf numFmtId="3" fontId="16" fillId="10" borderId="4" xfId="0" applyNumberFormat="1" applyFont="1" applyFill="1" applyBorder="1" applyAlignment="1">
      <alignment horizontal="center" vertical="top" wrapText="1"/>
    </xf>
    <xf numFmtId="3" fontId="16" fillId="12" borderId="3" xfId="0" applyNumberFormat="1" applyFont="1" applyFill="1" applyBorder="1" applyAlignment="1">
      <alignment horizontal="center" vertical="top" wrapText="1"/>
    </xf>
    <xf numFmtId="3" fontId="16" fillId="12" borderId="9" xfId="0" applyNumberFormat="1" applyFont="1" applyFill="1" applyBorder="1" applyAlignment="1">
      <alignment horizontal="center" vertical="top" wrapText="1"/>
    </xf>
    <xf numFmtId="3" fontId="16" fillId="12" borderId="4" xfId="0" applyNumberFormat="1" applyFont="1" applyFill="1" applyBorder="1" applyAlignment="1">
      <alignment horizontal="center" vertical="top" wrapText="1"/>
    </xf>
    <xf numFmtId="0" fontId="0" fillId="0" borderId="29" xfId="0" applyFont="1" applyFill="1" applyBorder="1" applyAlignment="1">
      <alignment horizontal="left" vertical="top" wrapText="1"/>
    </xf>
    <xf numFmtId="0" fontId="0" fillId="0" borderId="30" xfId="0" applyFont="1" applyFill="1" applyBorder="1" applyAlignment="1">
      <alignment horizontal="left" vertical="top" wrapText="1"/>
    </xf>
    <xf numFmtId="0" fontId="16" fillId="19" borderId="3" xfId="0" applyFont="1" applyFill="1" applyBorder="1" applyAlignment="1">
      <alignment horizontal="left" vertical="top" wrapText="1"/>
    </xf>
    <xf numFmtId="0" fontId="16" fillId="19" borderId="4" xfId="0" applyFont="1" applyFill="1" applyBorder="1" applyAlignment="1">
      <alignment horizontal="left" vertical="top" wrapText="1"/>
    </xf>
    <xf numFmtId="0" fontId="0" fillId="2" borderId="3" xfId="0" applyFont="1" applyFill="1" applyBorder="1" applyAlignment="1">
      <alignment horizontal="left" vertical="top" wrapText="1"/>
    </xf>
    <xf numFmtId="0" fontId="0" fillId="2" borderId="4" xfId="0" applyFont="1" applyFill="1" applyBorder="1" applyAlignment="1">
      <alignment horizontal="left" vertical="top" wrapText="1"/>
    </xf>
    <xf numFmtId="0" fontId="0" fillId="0" borderId="3" xfId="0" applyFont="1" applyFill="1" applyBorder="1" applyAlignment="1">
      <alignment horizontal="left" vertical="top" wrapText="1"/>
    </xf>
    <xf numFmtId="0" fontId="0" fillId="0" borderId="4" xfId="0" applyFont="1" applyFill="1" applyBorder="1" applyAlignment="1">
      <alignment horizontal="left" vertical="top" wrapText="1"/>
    </xf>
    <xf numFmtId="0" fontId="8" fillId="5" borderId="0" xfId="0" applyFont="1" applyFill="1" applyBorder="1" applyAlignment="1">
      <alignment horizontal="left" vertical="center" wrapText="1"/>
    </xf>
    <xf numFmtId="0" fontId="12" fillId="5" borderId="5" xfId="0" applyFont="1" applyFill="1" applyBorder="1" applyAlignment="1">
      <alignment horizontal="left"/>
    </xf>
    <xf numFmtId="0" fontId="12" fillId="5" borderId="7" xfId="0" applyFont="1" applyFill="1" applyBorder="1" applyAlignment="1">
      <alignment horizontal="left"/>
    </xf>
    <xf numFmtId="3" fontId="16" fillId="10" borderId="29" xfId="0" applyNumberFormat="1" applyFont="1" applyFill="1" applyBorder="1" applyAlignment="1">
      <alignment horizontal="center" vertical="top" wrapText="1"/>
    </xf>
    <xf numFmtId="3" fontId="16" fillId="10" borderId="39" xfId="0" applyNumberFormat="1" applyFont="1" applyFill="1" applyBorder="1" applyAlignment="1">
      <alignment horizontal="center" vertical="top" wrapText="1"/>
    </xf>
    <xf numFmtId="3" fontId="16" fillId="10" borderId="30" xfId="0" applyNumberFormat="1" applyFont="1" applyFill="1" applyBorder="1" applyAlignment="1">
      <alignment horizontal="center" vertical="top" wrapText="1"/>
    </xf>
    <xf numFmtId="3" fontId="16" fillId="12" borderId="29" xfId="0" applyNumberFormat="1" applyFont="1" applyFill="1" applyBorder="1" applyAlignment="1">
      <alignment horizontal="center" vertical="top" wrapText="1"/>
    </xf>
    <xf numFmtId="3" fontId="16" fillId="12" borderId="39" xfId="0" applyNumberFormat="1" applyFont="1" applyFill="1" applyBorder="1" applyAlignment="1">
      <alignment horizontal="center" vertical="top" wrapText="1"/>
    </xf>
    <xf numFmtId="3" fontId="16" fillId="12" borderId="30" xfId="0" applyNumberFormat="1" applyFont="1" applyFill="1" applyBorder="1" applyAlignment="1">
      <alignment horizontal="center" vertical="top" wrapText="1"/>
    </xf>
    <xf numFmtId="0" fontId="16" fillId="19" borderId="29" xfId="0" applyFont="1" applyFill="1" applyBorder="1" applyAlignment="1">
      <alignment horizontal="left" vertical="top" wrapText="1"/>
    </xf>
    <xf numFmtId="0" fontId="16" fillId="19" borderId="30" xfId="0" applyFont="1" applyFill="1" applyBorder="1" applyAlignment="1">
      <alignment horizontal="left" vertical="top" wrapText="1"/>
    </xf>
    <xf numFmtId="0" fontId="16" fillId="2" borderId="29" xfId="0" applyFont="1" applyFill="1" applyBorder="1" applyAlignment="1">
      <alignment horizontal="left" vertical="top" wrapText="1"/>
    </xf>
    <xf numFmtId="0" fontId="16" fillId="2" borderId="30" xfId="0" applyFont="1" applyFill="1" applyBorder="1" applyAlignment="1">
      <alignment horizontal="left" vertical="top" wrapText="1"/>
    </xf>
    <xf numFmtId="0" fontId="12" fillId="5" borderId="3" xfId="0" applyFont="1" applyFill="1" applyBorder="1" applyAlignment="1">
      <alignment horizontal="center"/>
    </xf>
    <xf numFmtId="0" fontId="12" fillId="5" borderId="9" xfId="0" applyFont="1" applyFill="1" applyBorder="1" applyAlignment="1">
      <alignment horizontal="center"/>
    </xf>
    <xf numFmtId="0" fontId="12" fillId="5" borderId="4" xfId="0" applyFont="1" applyFill="1" applyBorder="1" applyAlignment="1">
      <alignment horizontal="center"/>
    </xf>
    <xf numFmtId="0" fontId="33" fillId="5" borderId="3" xfId="0" applyFont="1" applyFill="1" applyBorder="1" applyAlignment="1">
      <alignment horizontal="center"/>
    </xf>
    <xf numFmtId="0" fontId="33" fillId="5" borderId="9" xfId="0" applyFont="1" applyFill="1" applyBorder="1" applyAlignment="1">
      <alignment horizontal="center"/>
    </xf>
    <xf numFmtId="0" fontId="33" fillId="5" borderId="4" xfId="0" applyFont="1" applyFill="1" applyBorder="1" applyAlignment="1">
      <alignment horizontal="center"/>
    </xf>
    <xf numFmtId="0" fontId="16" fillId="0" borderId="28" xfId="0" applyFont="1" applyFill="1" applyBorder="1" applyAlignment="1">
      <alignment horizontal="left" vertical="top" wrapText="1"/>
    </xf>
    <xf numFmtId="0" fontId="16" fillId="0" borderId="0" xfId="0" applyFont="1" applyFill="1" applyBorder="1" applyAlignment="1">
      <alignment horizontal="left" vertical="top" wrapText="1"/>
    </xf>
    <xf numFmtId="0" fontId="31" fillId="4" borderId="24" xfId="0" applyFont="1" applyFill="1" applyBorder="1" applyAlignment="1">
      <alignment horizontal="center" vertical="center"/>
    </xf>
    <xf numFmtId="0" fontId="31" fillId="4" borderId="9" xfId="0" applyFont="1" applyFill="1" applyBorder="1" applyAlignment="1">
      <alignment horizontal="center" vertical="center"/>
    </xf>
    <xf numFmtId="0" fontId="31" fillId="4" borderId="16" xfId="0" applyFont="1" applyFill="1" applyBorder="1" applyAlignment="1">
      <alignment horizontal="center" vertical="center"/>
    </xf>
    <xf numFmtId="0" fontId="35" fillId="4" borderId="24" xfId="0" applyFont="1" applyFill="1" applyBorder="1" applyAlignment="1">
      <alignment horizontal="center" vertical="center"/>
    </xf>
    <xf numFmtId="0" fontId="35" fillId="4" borderId="9" xfId="0" applyFont="1" applyFill="1" applyBorder="1" applyAlignment="1">
      <alignment horizontal="center" vertical="center"/>
    </xf>
    <xf numFmtId="0" fontId="35" fillId="4" borderId="16" xfId="0" applyFont="1" applyFill="1" applyBorder="1" applyAlignment="1">
      <alignment horizontal="center" vertical="center"/>
    </xf>
    <xf numFmtId="0" fontId="16" fillId="0" borderId="8" xfId="0" applyFont="1" applyFill="1" applyBorder="1" applyAlignment="1">
      <alignment horizontal="left" vertical="top" wrapText="1"/>
    </xf>
    <xf numFmtId="0" fontId="16" fillId="0" borderId="7" xfId="0" applyFont="1" applyFill="1" applyBorder="1" applyAlignment="1">
      <alignment horizontal="left" vertical="top" wrapText="1"/>
    </xf>
    <xf numFmtId="0" fontId="16" fillId="2" borderId="28" xfId="0" applyFont="1" applyFill="1" applyBorder="1" applyAlignment="1">
      <alignment horizontal="left" vertical="top" wrapText="1"/>
    </xf>
    <xf numFmtId="0" fontId="16" fillId="2" borderId="0" xfId="0" applyFont="1" applyFill="1" applyBorder="1" applyAlignment="1">
      <alignment horizontal="left" vertical="top" wrapText="1"/>
    </xf>
    <xf numFmtId="0" fontId="0" fillId="0" borderId="0" xfId="0" applyAlignment="1">
      <alignment horizontal="center"/>
    </xf>
  </cellXfs>
  <cellStyles count="7">
    <cellStyle name="Comma" xfId="5" builtinId="3"/>
    <cellStyle name="Comma 2" xfId="3"/>
    <cellStyle name="Hyperlink" xfId="6" builtinId="8"/>
    <cellStyle name="Normal" xfId="0" builtinId="0"/>
    <cellStyle name="Normal 2" xfId="2"/>
    <cellStyle name="Percent" xfId="1" builtinId="5"/>
    <cellStyle name="Percent 2" xfId="4"/>
  </cellStyles>
  <dxfs count="0"/>
  <tableStyles count="0" defaultTableStyle="TableStyleMedium2" defaultPivotStyle="PivotStyleLight16"/>
  <colors>
    <mruColors>
      <color rgb="FFCEE1F2"/>
      <color rgb="FFF8CBBE"/>
      <color rgb="FFFCE4C2"/>
      <color rgb="FFFCE4EB"/>
      <color rgb="FFFFFFDC"/>
      <color rgb="FFFFFFEC"/>
      <color rgb="FFFFFFC8"/>
      <color rgb="FFFFFFD1"/>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isen@unfpa.org"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9"/>
  <sheetViews>
    <sheetView workbookViewId="0">
      <selection activeCell="A8" sqref="A8"/>
    </sheetView>
  </sheetViews>
  <sheetFormatPr defaultRowHeight="15" x14ac:dyDescent="0.25"/>
  <cols>
    <col min="1" max="1" width="111.28515625" customWidth="1"/>
  </cols>
  <sheetData>
    <row r="1" spans="1:1" ht="28.5" x14ac:dyDescent="0.45">
      <c r="A1" s="11" t="s">
        <v>54</v>
      </c>
    </row>
    <row r="2" spans="1:1" x14ac:dyDescent="0.25">
      <c r="A2" s="1"/>
    </row>
    <row r="3" spans="1:1" x14ac:dyDescent="0.25">
      <c r="A3" s="13" t="s">
        <v>55</v>
      </c>
    </row>
    <row r="4" spans="1:1" x14ac:dyDescent="0.25">
      <c r="A4" s="13" t="s">
        <v>56</v>
      </c>
    </row>
    <row r="5" spans="1:1" x14ac:dyDescent="0.25">
      <c r="A5" s="13" t="s">
        <v>57</v>
      </c>
    </row>
    <row r="6" spans="1:1" ht="30" x14ac:dyDescent="0.25">
      <c r="A6" s="13" t="s">
        <v>58</v>
      </c>
    </row>
    <row r="7" spans="1:1" x14ac:dyDescent="0.25">
      <c r="A7" s="13" t="s">
        <v>64</v>
      </c>
    </row>
    <row r="8" spans="1:1" x14ac:dyDescent="0.25">
      <c r="A8" s="13" t="s">
        <v>63</v>
      </c>
    </row>
    <row r="9" spans="1:1" x14ac:dyDescent="0.25">
      <c r="A9" s="13"/>
    </row>
    <row r="14" spans="1:1" ht="15" customHeight="1" x14ac:dyDescent="0.25"/>
    <row r="17" ht="15" customHeight="1" x14ac:dyDescent="0.25"/>
    <row r="18" ht="15" customHeight="1" x14ac:dyDescent="0.25"/>
    <row r="19" ht="15" customHeight="1"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2"/>
  <sheetViews>
    <sheetView showGridLines="0" topLeftCell="A21" zoomScale="85" zoomScaleNormal="85" workbookViewId="0">
      <selection activeCell="A39" sqref="A39"/>
    </sheetView>
  </sheetViews>
  <sheetFormatPr defaultRowHeight="15" x14ac:dyDescent="0.25"/>
  <cols>
    <col min="1" max="1" width="28.7109375" style="38" customWidth="1"/>
    <col min="2" max="2" width="24.5703125" bestFit="1" customWidth="1"/>
    <col min="3" max="3" width="19.7109375" bestFit="1" customWidth="1"/>
    <col min="4" max="4" width="15.42578125" customWidth="1"/>
    <col min="5" max="5" width="16" customWidth="1"/>
    <col min="6" max="8" width="17.85546875" customWidth="1"/>
    <col min="9" max="9" width="7.5703125" bestFit="1" customWidth="1"/>
  </cols>
  <sheetData>
    <row r="1" spans="1:6" ht="21" x14ac:dyDescent="0.25">
      <c r="A1" s="15" t="s">
        <v>98</v>
      </c>
      <c r="B1" s="18" t="s">
        <v>62</v>
      </c>
      <c r="C1" s="2"/>
    </row>
    <row r="2" spans="1:6" ht="21" x14ac:dyDescent="0.25">
      <c r="A2" s="15"/>
      <c r="B2" s="18"/>
      <c r="C2" s="10"/>
    </row>
    <row r="3" spans="1:6" x14ac:dyDescent="0.25">
      <c r="A3" s="16" t="s">
        <v>59</v>
      </c>
      <c r="B3" s="422" t="s">
        <v>293</v>
      </c>
      <c r="C3" s="10"/>
    </row>
    <row r="4" spans="1:6" x14ac:dyDescent="0.25">
      <c r="A4" s="17" t="s">
        <v>60</v>
      </c>
      <c r="B4" s="423" t="s">
        <v>306</v>
      </c>
      <c r="C4" s="10"/>
    </row>
    <row r="5" spans="1:6" ht="25.5" x14ac:dyDescent="0.25">
      <c r="A5" s="17" t="s">
        <v>61</v>
      </c>
      <c r="B5" s="424" t="s">
        <v>307</v>
      </c>
      <c r="C5" s="10"/>
    </row>
    <row r="6" spans="1:6" ht="21" x14ac:dyDescent="0.25">
      <c r="A6" s="12"/>
      <c r="B6" s="9"/>
      <c r="C6" s="10"/>
    </row>
    <row r="7" spans="1:6" ht="21" x14ac:dyDescent="0.25">
      <c r="A7" s="548" t="s">
        <v>9</v>
      </c>
      <c r="B7" s="549"/>
      <c r="C7" s="42">
        <v>2017</v>
      </c>
      <c r="D7" s="44">
        <v>2018</v>
      </c>
      <c r="E7" s="47">
        <v>2019</v>
      </c>
      <c r="F7" s="24">
        <v>2020</v>
      </c>
    </row>
    <row r="8" spans="1:6" ht="15.75" x14ac:dyDescent="0.25">
      <c r="A8" s="21"/>
      <c r="B8" s="22" t="s">
        <v>282</v>
      </c>
      <c r="C8" s="408">
        <f>C24+C25+C26+C28+C29+C31+C32+C33+C34</f>
        <v>99500000</v>
      </c>
      <c r="D8" s="45">
        <v>93500000</v>
      </c>
      <c r="E8" s="48" t="s">
        <v>41</v>
      </c>
      <c r="F8" s="14" t="s">
        <v>42</v>
      </c>
    </row>
    <row r="9" spans="1:6" ht="18.75" x14ac:dyDescent="0.25">
      <c r="A9" s="21"/>
      <c r="B9" s="18" t="s">
        <v>25</v>
      </c>
      <c r="C9" s="43">
        <f>(C24*D24+C25*D25+C26*D26+C28*D28+C29*D29+C31*D31+C32*D32+C33*D33+C34*D34)/C8</f>
        <v>0.74949748743718592</v>
      </c>
      <c r="D9" s="46">
        <v>0.7</v>
      </c>
      <c r="E9" s="48" t="s">
        <v>41</v>
      </c>
      <c r="F9" s="14" t="s">
        <v>42</v>
      </c>
    </row>
    <row r="10" spans="1:6" ht="18.75" x14ac:dyDescent="0.25">
      <c r="A10" s="21"/>
      <c r="B10" s="18" t="s">
        <v>26</v>
      </c>
      <c r="C10" s="43">
        <f>1-C9</f>
        <v>0.25050251256281408</v>
      </c>
      <c r="D10" s="46">
        <v>0.3</v>
      </c>
      <c r="E10" s="48" t="s">
        <v>41</v>
      </c>
      <c r="F10" s="14" t="s">
        <v>42</v>
      </c>
    </row>
    <row r="11" spans="1:6" ht="18.75" x14ac:dyDescent="0.25">
      <c r="A11" s="9"/>
      <c r="B11" s="7"/>
      <c r="C11" s="7"/>
    </row>
    <row r="12" spans="1:6" ht="39" customHeight="1" x14ac:dyDescent="0.25">
      <c r="A12" s="550" t="s">
        <v>33</v>
      </c>
      <c r="B12" s="551"/>
      <c r="C12" s="49" t="s">
        <v>37</v>
      </c>
      <c r="D12" s="52" t="s">
        <v>40</v>
      </c>
      <c r="E12" s="55" t="s">
        <v>39</v>
      </c>
      <c r="F12" s="25" t="s">
        <v>38</v>
      </c>
    </row>
    <row r="13" spans="1:6" ht="15.75" x14ac:dyDescent="0.25">
      <c r="A13" s="37" t="s">
        <v>28</v>
      </c>
      <c r="B13" s="26">
        <v>0</v>
      </c>
      <c r="C13" s="50">
        <v>0</v>
      </c>
      <c r="D13" s="53">
        <v>0</v>
      </c>
      <c r="E13" s="56" t="s">
        <v>41</v>
      </c>
      <c r="F13" s="27" t="s">
        <v>42</v>
      </c>
    </row>
    <row r="14" spans="1:6" x14ac:dyDescent="0.25">
      <c r="A14" s="18" t="s">
        <v>32</v>
      </c>
      <c r="B14" s="23">
        <v>1500000</v>
      </c>
      <c r="C14" s="51">
        <v>1500000</v>
      </c>
      <c r="D14" s="54">
        <v>0</v>
      </c>
      <c r="E14" s="48" t="s">
        <v>41</v>
      </c>
      <c r="F14" s="14" t="s">
        <v>42</v>
      </c>
    </row>
    <row r="15" spans="1:6" x14ac:dyDescent="0.25">
      <c r="A15" s="18" t="s">
        <v>31</v>
      </c>
      <c r="B15" s="23">
        <v>1500000</v>
      </c>
      <c r="C15" s="51">
        <v>300000</v>
      </c>
      <c r="D15" s="54">
        <v>0</v>
      </c>
      <c r="E15" s="48" t="s">
        <v>41</v>
      </c>
      <c r="F15" s="14" t="s">
        <v>42</v>
      </c>
    </row>
    <row r="16" spans="1:6" x14ac:dyDescent="0.25">
      <c r="A16" s="18" t="s">
        <v>30</v>
      </c>
      <c r="B16" s="23">
        <v>31502</v>
      </c>
      <c r="C16" s="51">
        <v>31502</v>
      </c>
      <c r="D16" s="54">
        <v>0</v>
      </c>
      <c r="E16" s="48" t="s">
        <v>41</v>
      </c>
      <c r="F16" s="14" t="s">
        <v>42</v>
      </c>
    </row>
    <row r="17" spans="1:8" x14ac:dyDescent="0.25">
      <c r="A17" s="18" t="s">
        <v>29</v>
      </c>
      <c r="B17" s="23">
        <v>20000</v>
      </c>
      <c r="C17" s="51">
        <v>20000</v>
      </c>
      <c r="D17" s="54">
        <v>0</v>
      </c>
      <c r="E17" s="48" t="s">
        <v>41</v>
      </c>
      <c r="F17" s="14" t="s">
        <v>42</v>
      </c>
      <c r="G17" t="s">
        <v>99</v>
      </c>
    </row>
    <row r="18" spans="1:8" x14ac:dyDescent="0.25">
      <c r="A18" s="18" t="s">
        <v>52</v>
      </c>
      <c r="B18" s="23">
        <v>0</v>
      </c>
      <c r="C18" s="51">
        <v>0</v>
      </c>
      <c r="D18" s="54">
        <v>0</v>
      </c>
      <c r="E18" s="48" t="s">
        <v>41</v>
      </c>
      <c r="F18" s="14" t="s">
        <v>42</v>
      </c>
    </row>
    <row r="19" spans="1:8" ht="15.75" x14ac:dyDescent="0.25">
      <c r="A19" s="4"/>
      <c r="B19" s="3"/>
    </row>
    <row r="20" spans="1:8" ht="15.75" x14ac:dyDescent="0.25">
      <c r="A20" s="4"/>
      <c r="B20" s="3"/>
    </row>
    <row r="21" spans="1:8" ht="15.6" customHeight="1" x14ac:dyDescent="0.25">
      <c r="A21" s="554" t="s">
        <v>35</v>
      </c>
      <c r="B21" s="552" t="s">
        <v>36</v>
      </c>
      <c r="C21" s="542">
        <v>2017</v>
      </c>
      <c r="D21" s="542"/>
      <c r="E21" s="543"/>
      <c r="F21" s="544">
        <v>2018</v>
      </c>
      <c r="G21" s="544"/>
      <c r="H21" s="544"/>
    </row>
    <row r="22" spans="1:8" x14ac:dyDescent="0.25">
      <c r="A22" s="555"/>
      <c r="B22" s="553"/>
      <c r="C22" s="32" t="s">
        <v>9</v>
      </c>
      <c r="D22" s="32" t="s">
        <v>25</v>
      </c>
      <c r="E22" s="40" t="s">
        <v>26</v>
      </c>
      <c r="F22" s="32" t="s">
        <v>53</v>
      </c>
      <c r="G22" s="32" t="s">
        <v>25</v>
      </c>
      <c r="H22" s="32" t="s">
        <v>26</v>
      </c>
    </row>
    <row r="23" spans="1:8" ht="36" customHeight="1" x14ac:dyDescent="0.25">
      <c r="A23" s="545" t="s">
        <v>268</v>
      </c>
      <c r="B23" s="545"/>
      <c r="C23" s="545"/>
      <c r="D23" s="545"/>
      <c r="E23" s="545"/>
      <c r="F23" s="545"/>
      <c r="G23" s="545"/>
      <c r="H23" s="545"/>
    </row>
    <row r="24" spans="1:8" ht="14.45" customHeight="1" x14ac:dyDescent="0.25">
      <c r="A24" s="547" t="s">
        <v>270</v>
      </c>
      <c r="B24" s="547"/>
      <c r="C24" s="28">
        <v>6500000</v>
      </c>
      <c r="D24" s="29">
        <v>1</v>
      </c>
      <c r="E24" s="41">
        <v>0</v>
      </c>
      <c r="F24" s="39">
        <v>6000000</v>
      </c>
      <c r="G24" s="31">
        <v>0</v>
      </c>
      <c r="H24" s="31">
        <v>0</v>
      </c>
    </row>
    <row r="25" spans="1:8" ht="48.75" customHeight="1" x14ac:dyDescent="0.25">
      <c r="A25" s="547" t="s">
        <v>271</v>
      </c>
      <c r="B25" s="547"/>
      <c r="C25" s="28">
        <v>20000000</v>
      </c>
      <c r="D25" s="29">
        <v>0.8</v>
      </c>
      <c r="E25" s="41">
        <v>0.2</v>
      </c>
      <c r="F25" s="39">
        <v>18000000</v>
      </c>
      <c r="G25" s="31">
        <v>0.8</v>
      </c>
      <c r="H25" s="31">
        <v>0.2</v>
      </c>
    </row>
    <row r="26" spans="1:8" ht="30.75" customHeight="1" x14ac:dyDescent="0.25">
      <c r="A26" s="547" t="s">
        <v>272</v>
      </c>
      <c r="B26" s="547"/>
      <c r="C26" s="28">
        <v>16000000</v>
      </c>
      <c r="D26" s="29">
        <v>0.4</v>
      </c>
      <c r="E26" s="41">
        <v>0.6</v>
      </c>
      <c r="F26" s="39">
        <v>15000000</v>
      </c>
      <c r="G26" s="31">
        <v>0.4</v>
      </c>
      <c r="H26" s="31">
        <v>0.6</v>
      </c>
    </row>
    <row r="27" spans="1:8" ht="31.5" customHeight="1" x14ac:dyDescent="0.25">
      <c r="A27" s="546" t="s">
        <v>273</v>
      </c>
      <c r="B27" s="546"/>
      <c r="C27" s="546"/>
      <c r="D27" s="546"/>
      <c r="E27" s="546"/>
      <c r="F27" s="546"/>
      <c r="G27" s="546"/>
      <c r="H27" s="546"/>
    </row>
    <row r="28" spans="1:8" ht="49.5" customHeight="1" x14ac:dyDescent="0.25">
      <c r="A28" s="547" t="s">
        <v>274</v>
      </c>
      <c r="B28" s="547"/>
      <c r="C28" s="28">
        <v>17000000</v>
      </c>
      <c r="D28" s="30">
        <v>0.7</v>
      </c>
      <c r="E28" s="41">
        <v>0.3</v>
      </c>
      <c r="F28" s="39">
        <v>16500000</v>
      </c>
      <c r="G28" s="31">
        <v>0.6</v>
      </c>
      <c r="H28" s="31">
        <v>0.4</v>
      </c>
    </row>
    <row r="29" spans="1:8" ht="23.25" customHeight="1" x14ac:dyDescent="0.25">
      <c r="A29" s="556" t="s">
        <v>276</v>
      </c>
      <c r="B29" s="556"/>
      <c r="C29" s="28">
        <v>9000000</v>
      </c>
      <c r="D29" s="30">
        <v>0.7</v>
      </c>
      <c r="E29" s="41">
        <v>0.3</v>
      </c>
      <c r="F29" s="39">
        <v>8500000</v>
      </c>
      <c r="G29" s="31">
        <v>0.7</v>
      </c>
      <c r="H29" s="31">
        <v>0.3</v>
      </c>
    </row>
    <row r="30" spans="1:8" ht="33.75" customHeight="1" x14ac:dyDescent="0.25">
      <c r="A30" s="546" t="s">
        <v>277</v>
      </c>
      <c r="B30" s="546"/>
      <c r="C30" s="546"/>
      <c r="D30" s="546"/>
      <c r="E30" s="546"/>
      <c r="F30" s="546"/>
      <c r="G30" s="546"/>
      <c r="H30" s="546"/>
    </row>
    <row r="31" spans="1:8" ht="28.5" customHeight="1" x14ac:dyDescent="0.25">
      <c r="A31" s="547" t="s">
        <v>278</v>
      </c>
      <c r="B31" s="547"/>
      <c r="C31" s="28">
        <v>10000000</v>
      </c>
      <c r="D31" s="30">
        <v>0.97</v>
      </c>
      <c r="E31" s="41">
        <v>0.03</v>
      </c>
      <c r="F31" s="39">
        <v>9000000</v>
      </c>
      <c r="G31" s="31">
        <v>0.97</v>
      </c>
      <c r="H31" s="31">
        <v>0.03</v>
      </c>
    </row>
    <row r="32" spans="1:8" x14ac:dyDescent="0.25">
      <c r="A32" s="556" t="s">
        <v>279</v>
      </c>
      <c r="B32" s="556"/>
      <c r="C32" s="28">
        <v>15500000</v>
      </c>
      <c r="D32" s="30">
        <v>0.85</v>
      </c>
      <c r="E32" s="41">
        <v>0.15</v>
      </c>
      <c r="F32" s="39">
        <v>15000000</v>
      </c>
      <c r="G32" s="31">
        <v>0.85</v>
      </c>
      <c r="H32" s="31">
        <v>0.15</v>
      </c>
    </row>
    <row r="33" spans="1:8" ht="27.75" customHeight="1" x14ac:dyDescent="0.25">
      <c r="A33" s="556" t="s">
        <v>280</v>
      </c>
      <c r="B33" s="556"/>
      <c r="C33" s="28">
        <v>4000000</v>
      </c>
      <c r="D33" s="30">
        <v>1</v>
      </c>
      <c r="E33" s="41">
        <v>0</v>
      </c>
      <c r="F33" s="39">
        <v>4000000</v>
      </c>
      <c r="G33" s="31">
        <v>1</v>
      </c>
      <c r="H33" s="31">
        <v>0</v>
      </c>
    </row>
    <row r="34" spans="1:8" ht="28.5" customHeight="1" x14ac:dyDescent="0.25">
      <c r="A34" s="541" t="s">
        <v>281</v>
      </c>
      <c r="B34" s="541"/>
      <c r="C34" s="416">
        <v>1500000</v>
      </c>
      <c r="D34" s="417">
        <v>0.4</v>
      </c>
      <c r="E34" s="418">
        <v>0.6</v>
      </c>
      <c r="F34" s="419">
        <v>1500000</v>
      </c>
      <c r="G34" s="420">
        <v>0.4</v>
      </c>
      <c r="H34" s="420">
        <v>0.6</v>
      </c>
    </row>
    <row r="35" spans="1:8" x14ac:dyDescent="0.25">
      <c r="A35" s="558"/>
      <c r="B35" s="558"/>
      <c r="C35" s="558"/>
      <c r="D35" s="558"/>
      <c r="E35" s="558"/>
      <c r="F35" s="558"/>
      <c r="G35" s="558"/>
      <c r="H35" s="558"/>
    </row>
    <row r="36" spans="1:8" x14ac:dyDescent="0.25">
      <c r="A36" s="558"/>
      <c r="B36" s="558"/>
      <c r="C36" s="558"/>
      <c r="D36" s="558"/>
      <c r="E36" s="558"/>
      <c r="F36" s="558"/>
      <c r="G36" s="558"/>
      <c r="H36" s="558"/>
    </row>
    <row r="37" spans="1:8" x14ac:dyDescent="0.25">
      <c r="A37"/>
    </row>
    <row r="38" spans="1:8" ht="21" x14ac:dyDescent="0.25">
      <c r="A38" s="15" t="s">
        <v>295</v>
      </c>
      <c r="B38" s="18" t="s">
        <v>294</v>
      </c>
      <c r="C38" s="10"/>
    </row>
    <row r="39" spans="1:8" ht="21" x14ac:dyDescent="0.25">
      <c r="A39" s="15"/>
      <c r="B39" s="18"/>
      <c r="C39" s="10"/>
    </row>
    <row r="40" spans="1:8" x14ac:dyDescent="0.25">
      <c r="A40" s="425" t="s">
        <v>59</v>
      </c>
      <c r="B40" s="426" t="s">
        <v>293</v>
      </c>
      <c r="C40" s="10"/>
    </row>
    <row r="41" spans="1:8" x14ac:dyDescent="0.25">
      <c r="A41" s="425" t="s">
        <v>60</v>
      </c>
      <c r="B41" s="426" t="s">
        <v>292</v>
      </c>
      <c r="C41" s="10"/>
    </row>
    <row r="42" spans="1:8" x14ac:dyDescent="0.25">
      <c r="A42" s="425" t="s">
        <v>61</v>
      </c>
      <c r="B42" s="427" t="s">
        <v>291</v>
      </c>
      <c r="C42" s="10"/>
    </row>
    <row r="43" spans="1:8" ht="21" x14ac:dyDescent="0.25">
      <c r="A43" s="12"/>
      <c r="B43" s="9"/>
      <c r="C43" s="10"/>
    </row>
    <row r="44" spans="1:8" ht="21" x14ac:dyDescent="0.25">
      <c r="A44" s="548" t="s">
        <v>9</v>
      </c>
      <c r="B44" s="549"/>
      <c r="C44" s="42">
        <v>2017</v>
      </c>
      <c r="D44" s="44">
        <v>2018</v>
      </c>
      <c r="E44" s="47">
        <v>2019</v>
      </c>
      <c r="F44" s="24">
        <v>2020</v>
      </c>
    </row>
    <row r="45" spans="1:8" ht="25.5" x14ac:dyDescent="0.25">
      <c r="A45" s="21"/>
      <c r="B45" s="22" t="s">
        <v>290</v>
      </c>
      <c r="C45" s="415">
        <f>C61+C62+C63</f>
        <v>32150000</v>
      </c>
      <c r="D45" s="414" t="s">
        <v>289</v>
      </c>
      <c r="E45" s="48" t="s">
        <v>41</v>
      </c>
      <c r="F45" s="14" t="s">
        <v>42</v>
      </c>
    </row>
    <row r="46" spans="1:8" ht="18.75" x14ac:dyDescent="0.25">
      <c r="A46" s="21"/>
      <c r="B46" s="18" t="s">
        <v>25</v>
      </c>
      <c r="C46" s="43">
        <f>(C61*D61+C62*D62+C63*D63)/$C$45</f>
        <v>0.56391912908242614</v>
      </c>
      <c r="D46" s="46">
        <v>0.52</v>
      </c>
      <c r="E46" s="48" t="s">
        <v>41</v>
      </c>
      <c r="F46" s="14" t="s">
        <v>42</v>
      </c>
    </row>
    <row r="47" spans="1:8" ht="18.75" x14ac:dyDescent="0.25">
      <c r="A47" s="21"/>
      <c r="B47" s="18" t="s">
        <v>26</v>
      </c>
      <c r="C47" s="43">
        <f>1-C46</f>
        <v>0.43608087091757386</v>
      </c>
      <c r="D47" s="46">
        <v>0.48</v>
      </c>
      <c r="E47" s="48" t="s">
        <v>41</v>
      </c>
      <c r="F47" s="14" t="s">
        <v>42</v>
      </c>
      <c r="H47" s="413"/>
    </row>
    <row r="48" spans="1:8" ht="18.75" x14ac:dyDescent="0.25">
      <c r="A48" s="9"/>
      <c r="B48" s="7"/>
      <c r="C48" s="7"/>
    </row>
    <row r="49" spans="1:8" ht="31.5" x14ac:dyDescent="0.25">
      <c r="A49" s="550" t="s">
        <v>33</v>
      </c>
      <c r="B49" s="551"/>
      <c r="C49" s="49" t="s">
        <v>37</v>
      </c>
      <c r="D49" s="52" t="s">
        <v>40</v>
      </c>
      <c r="E49" s="55" t="s">
        <v>39</v>
      </c>
      <c r="F49" s="25" t="s">
        <v>38</v>
      </c>
    </row>
    <row r="50" spans="1:8" ht="15.75" x14ac:dyDescent="0.25">
      <c r="A50" s="37" t="s">
        <v>28</v>
      </c>
      <c r="B50" s="26">
        <v>0</v>
      </c>
      <c r="C50" s="50">
        <v>390000</v>
      </c>
      <c r="D50" s="53">
        <v>425000</v>
      </c>
      <c r="E50" s="56" t="s">
        <v>41</v>
      </c>
      <c r="F50" s="27" t="s">
        <v>42</v>
      </c>
    </row>
    <row r="51" spans="1:8" x14ac:dyDescent="0.25">
      <c r="A51" s="18" t="s">
        <v>32</v>
      </c>
      <c r="B51" s="23">
        <v>1500000</v>
      </c>
      <c r="C51" s="51">
        <v>310050</v>
      </c>
      <c r="D51" s="412">
        <v>337875</v>
      </c>
      <c r="E51" s="48" t="s">
        <v>41</v>
      </c>
      <c r="F51" s="14" t="s">
        <v>42</v>
      </c>
    </row>
    <row r="52" spans="1:8" x14ac:dyDescent="0.25">
      <c r="A52" s="18" t="s">
        <v>31</v>
      </c>
      <c r="B52" s="23">
        <v>336000</v>
      </c>
      <c r="C52" s="51">
        <v>69420</v>
      </c>
      <c r="D52" s="412">
        <v>75650</v>
      </c>
      <c r="E52" s="48" t="s">
        <v>41</v>
      </c>
      <c r="F52" s="14" t="s">
        <v>42</v>
      </c>
    </row>
    <row r="53" spans="1:8" x14ac:dyDescent="0.25">
      <c r="A53" s="18" t="s">
        <v>30</v>
      </c>
      <c r="B53" s="23">
        <v>31502</v>
      </c>
      <c r="C53" s="51">
        <v>6630</v>
      </c>
      <c r="D53" s="412">
        <v>7225</v>
      </c>
      <c r="E53" s="48" t="s">
        <v>41</v>
      </c>
      <c r="F53" s="14" t="s">
        <v>42</v>
      </c>
    </row>
    <row r="54" spans="1:8" x14ac:dyDescent="0.25">
      <c r="A54" s="18" t="s">
        <v>29</v>
      </c>
      <c r="B54" s="23">
        <v>20000</v>
      </c>
      <c r="C54" s="51">
        <v>3900</v>
      </c>
      <c r="D54" s="412">
        <v>4250</v>
      </c>
      <c r="E54" s="48" t="s">
        <v>41</v>
      </c>
      <c r="F54" s="14" t="s">
        <v>42</v>
      </c>
    </row>
    <row r="55" spans="1:8" x14ac:dyDescent="0.25">
      <c r="A55" s="18" t="s">
        <v>52</v>
      </c>
      <c r="B55" s="23" t="s">
        <v>288</v>
      </c>
      <c r="C55" s="51">
        <v>125</v>
      </c>
      <c r="D55" s="412">
        <v>150</v>
      </c>
      <c r="E55" s="48" t="s">
        <v>41</v>
      </c>
      <c r="F55" s="14" t="s">
        <v>42</v>
      </c>
    </row>
    <row r="56" spans="1:8" ht="15.75" x14ac:dyDescent="0.25">
      <c r="A56" s="4"/>
      <c r="B56" s="3"/>
    </row>
    <row r="57" spans="1:8" ht="15.75" x14ac:dyDescent="0.25">
      <c r="A57" s="4"/>
      <c r="B57" s="3"/>
    </row>
    <row r="58" spans="1:8" x14ac:dyDescent="0.25">
      <c r="A58" s="554" t="s">
        <v>35</v>
      </c>
      <c r="B58" s="552" t="s">
        <v>36</v>
      </c>
      <c r="C58" s="542">
        <v>2017</v>
      </c>
      <c r="D58" s="542"/>
      <c r="E58" s="543"/>
      <c r="F58" s="544">
        <v>2018</v>
      </c>
      <c r="G58" s="544"/>
      <c r="H58" s="544"/>
    </row>
    <row r="59" spans="1:8" x14ac:dyDescent="0.25">
      <c r="A59" s="555"/>
      <c r="B59" s="553"/>
      <c r="C59" s="32" t="s">
        <v>9</v>
      </c>
      <c r="D59" s="32" t="s">
        <v>25</v>
      </c>
      <c r="E59" s="40" t="s">
        <v>26</v>
      </c>
      <c r="F59" s="32" t="s">
        <v>53</v>
      </c>
      <c r="G59" s="32" t="s">
        <v>25</v>
      </c>
      <c r="H59" s="32" t="s">
        <v>26</v>
      </c>
    </row>
    <row r="60" spans="1:8" x14ac:dyDescent="0.25">
      <c r="A60" s="545" t="s">
        <v>287</v>
      </c>
      <c r="B60" s="545"/>
      <c r="C60" s="545"/>
      <c r="D60" s="545"/>
      <c r="E60" s="545"/>
      <c r="F60" s="545"/>
      <c r="G60" s="545"/>
      <c r="H60" s="545"/>
    </row>
    <row r="61" spans="1:8" x14ac:dyDescent="0.25">
      <c r="A61" s="547" t="s">
        <v>286</v>
      </c>
      <c r="B61" s="547"/>
      <c r="C61" s="411">
        <v>6750000</v>
      </c>
      <c r="D61" s="410">
        <v>0.2</v>
      </c>
      <c r="E61" s="409">
        <v>0.8</v>
      </c>
      <c r="F61" s="39">
        <v>7500000</v>
      </c>
      <c r="G61" s="31">
        <v>0.15</v>
      </c>
      <c r="H61" s="31">
        <v>0.85</v>
      </c>
    </row>
    <row r="62" spans="1:8" x14ac:dyDescent="0.25">
      <c r="A62" s="547" t="s">
        <v>285</v>
      </c>
      <c r="B62" s="547"/>
      <c r="C62" s="411">
        <v>15400000</v>
      </c>
      <c r="D62" s="410">
        <v>0.7</v>
      </c>
      <c r="E62" s="409">
        <v>0.3</v>
      </c>
      <c r="F62" s="39">
        <v>13500000</v>
      </c>
      <c r="G62" s="31">
        <v>0.65</v>
      </c>
      <c r="H62" s="31">
        <v>0.35</v>
      </c>
    </row>
    <row r="63" spans="1:8" x14ac:dyDescent="0.25">
      <c r="A63" s="547" t="s">
        <v>284</v>
      </c>
      <c r="B63" s="547"/>
      <c r="C63" s="411">
        <v>10000000</v>
      </c>
      <c r="D63" s="410">
        <v>0.6</v>
      </c>
      <c r="E63" s="409">
        <v>0.4</v>
      </c>
      <c r="F63" s="39">
        <v>11000000</v>
      </c>
      <c r="G63" s="31">
        <v>0.6</v>
      </c>
      <c r="H63" s="31">
        <v>0.4</v>
      </c>
    </row>
    <row r="64" spans="1:8" x14ac:dyDescent="0.25">
      <c r="A64" s="559"/>
      <c r="B64" s="559"/>
      <c r="C64" s="559"/>
      <c r="D64" s="559"/>
      <c r="E64" s="559"/>
      <c r="F64" s="559"/>
      <c r="G64" s="559"/>
      <c r="H64" s="559"/>
    </row>
    <row r="65" spans="1:8" x14ac:dyDescent="0.25">
      <c r="A65" s="558"/>
      <c r="B65" s="558"/>
      <c r="C65" s="558"/>
      <c r="D65" s="558"/>
      <c r="E65" s="558"/>
      <c r="F65" s="558"/>
      <c r="G65" s="558"/>
      <c r="H65" s="558"/>
    </row>
    <row r="66" spans="1:8" x14ac:dyDescent="0.25">
      <c r="A66" s="421"/>
      <c r="B66" s="421"/>
      <c r="C66" s="421"/>
      <c r="D66" s="421"/>
      <c r="E66" s="421"/>
      <c r="F66" s="421"/>
      <c r="G66" s="421"/>
      <c r="H66" s="421"/>
    </row>
    <row r="67" spans="1:8" ht="21" x14ac:dyDescent="0.25">
      <c r="A67" s="15" t="s">
        <v>305</v>
      </c>
      <c r="B67" s="18" t="s">
        <v>304</v>
      </c>
      <c r="C67" s="10"/>
    </row>
    <row r="68" spans="1:8" ht="21" x14ac:dyDescent="0.25">
      <c r="A68" s="15"/>
      <c r="B68" s="18"/>
      <c r="C68" s="10"/>
    </row>
    <row r="69" spans="1:8" x14ac:dyDescent="0.25">
      <c r="A69" s="16" t="s">
        <v>59</v>
      </c>
      <c r="B69" s="19" t="s">
        <v>303</v>
      </c>
      <c r="C69" s="10"/>
    </row>
    <row r="70" spans="1:8" x14ac:dyDescent="0.25">
      <c r="A70" s="17" t="s">
        <v>60</v>
      </c>
      <c r="B70" s="20" t="s">
        <v>302</v>
      </c>
      <c r="C70" s="10"/>
    </row>
    <row r="71" spans="1:8" ht="25.5" x14ac:dyDescent="0.25">
      <c r="A71" s="17" t="s">
        <v>61</v>
      </c>
      <c r="B71" s="424" t="s">
        <v>301</v>
      </c>
      <c r="C71" s="10"/>
    </row>
    <row r="72" spans="1:8" ht="21" x14ac:dyDescent="0.25">
      <c r="A72" s="12"/>
      <c r="B72" s="9"/>
      <c r="C72" s="10"/>
    </row>
    <row r="73" spans="1:8" ht="21" x14ac:dyDescent="0.25">
      <c r="A73" s="548" t="s">
        <v>9</v>
      </c>
      <c r="B73" s="549"/>
      <c r="C73" s="42">
        <v>2017</v>
      </c>
      <c r="D73" s="44">
        <v>2018</v>
      </c>
      <c r="E73" s="47">
        <v>2019</v>
      </c>
      <c r="F73" s="24">
        <v>2020</v>
      </c>
    </row>
    <row r="74" spans="1:8" ht="25.5" x14ac:dyDescent="0.25">
      <c r="A74" s="21"/>
      <c r="B74" s="22" t="s">
        <v>290</v>
      </c>
      <c r="C74" s="415">
        <f>SUM('Outcome 5'!C13,'Outcome 5'!C28,'Outcome 5'!C46)</f>
        <v>32132000</v>
      </c>
      <c r="D74" s="45">
        <v>0</v>
      </c>
      <c r="E74" s="48" t="s">
        <v>41</v>
      </c>
      <c r="F74" s="14" t="s">
        <v>42</v>
      </c>
    </row>
    <row r="75" spans="1:8" ht="18.75" x14ac:dyDescent="0.25">
      <c r="A75" s="21"/>
      <c r="B75" s="18" t="s">
        <v>25</v>
      </c>
      <c r="C75" s="43">
        <v>0</v>
      </c>
      <c r="D75" s="46">
        <v>0</v>
      </c>
      <c r="E75" s="48" t="s">
        <v>41</v>
      </c>
      <c r="F75" s="14" t="s">
        <v>42</v>
      </c>
    </row>
    <row r="76" spans="1:8" ht="18.75" x14ac:dyDescent="0.25">
      <c r="A76" s="21"/>
      <c r="B76" s="18" t="s">
        <v>26</v>
      </c>
      <c r="C76" s="43">
        <v>0</v>
      </c>
      <c r="D76" s="46">
        <v>0</v>
      </c>
      <c r="E76" s="48" t="s">
        <v>41</v>
      </c>
      <c r="F76" s="14" t="s">
        <v>42</v>
      </c>
    </row>
    <row r="77" spans="1:8" ht="18.75" x14ac:dyDescent="0.25">
      <c r="A77" s="9"/>
      <c r="B77" s="7"/>
      <c r="C77" s="7"/>
    </row>
    <row r="78" spans="1:8" ht="31.5" x14ac:dyDescent="0.25">
      <c r="A78" s="550" t="s">
        <v>33</v>
      </c>
      <c r="B78" s="551"/>
      <c r="C78" s="49" t="s">
        <v>37</v>
      </c>
      <c r="D78" s="52" t="s">
        <v>40</v>
      </c>
      <c r="E78" s="55" t="s">
        <v>39</v>
      </c>
      <c r="F78" s="25" t="s">
        <v>38</v>
      </c>
    </row>
    <row r="79" spans="1:8" ht="15.75" x14ac:dyDescent="0.25">
      <c r="A79" s="37" t="s">
        <v>28</v>
      </c>
      <c r="B79" s="26">
        <f>SUM(B80:B83)</f>
        <v>1311746</v>
      </c>
      <c r="C79" s="50">
        <f>SUM(C80:C83)</f>
        <v>613289</v>
      </c>
      <c r="D79" s="53">
        <v>0</v>
      </c>
      <c r="E79" s="56" t="s">
        <v>41</v>
      </c>
      <c r="F79" s="27" t="s">
        <v>42</v>
      </c>
    </row>
    <row r="80" spans="1:8" x14ac:dyDescent="0.25">
      <c r="A80" s="18" t="s">
        <v>32</v>
      </c>
      <c r="B80" s="23">
        <v>600083</v>
      </c>
      <c r="C80" s="51">
        <v>290767</v>
      </c>
      <c r="D80" s="54">
        <v>0</v>
      </c>
      <c r="E80" s="48" t="s">
        <v>41</v>
      </c>
      <c r="F80" s="14" t="s">
        <v>42</v>
      </c>
    </row>
    <row r="81" spans="1:8" x14ac:dyDescent="0.25">
      <c r="A81" s="18" t="s">
        <v>31</v>
      </c>
      <c r="B81" s="23">
        <v>591847</v>
      </c>
      <c r="C81" s="51">
        <v>267012</v>
      </c>
      <c r="D81" s="54">
        <v>0</v>
      </c>
      <c r="E81" s="48" t="s">
        <v>41</v>
      </c>
      <c r="F81" s="14" t="s">
        <v>42</v>
      </c>
    </row>
    <row r="82" spans="1:8" x14ac:dyDescent="0.25">
      <c r="A82" s="18" t="s">
        <v>30</v>
      </c>
      <c r="B82" s="23">
        <v>15743</v>
      </c>
      <c r="C82" s="51">
        <v>7583</v>
      </c>
      <c r="D82" s="54">
        <v>0</v>
      </c>
      <c r="E82" s="48" t="s">
        <v>41</v>
      </c>
      <c r="F82" s="14" t="s">
        <v>42</v>
      </c>
    </row>
    <row r="83" spans="1:8" x14ac:dyDescent="0.25">
      <c r="A83" s="18" t="s">
        <v>29</v>
      </c>
      <c r="B83" s="23">
        <v>104073</v>
      </c>
      <c r="C83" s="51">
        <v>47927</v>
      </c>
      <c r="D83" s="54">
        <v>0</v>
      </c>
      <c r="E83" s="48" t="s">
        <v>41</v>
      </c>
      <c r="F83" s="14" t="s">
        <v>42</v>
      </c>
    </row>
    <row r="84" spans="1:8" x14ac:dyDescent="0.25">
      <c r="A84" s="18" t="s">
        <v>300</v>
      </c>
      <c r="B84" s="23"/>
      <c r="C84" s="51">
        <v>57</v>
      </c>
      <c r="D84" s="54">
        <v>0</v>
      </c>
      <c r="E84" s="48" t="s">
        <v>41</v>
      </c>
      <c r="F84" s="14" t="s">
        <v>42</v>
      </c>
    </row>
    <row r="85" spans="1:8" ht="15.75" x14ac:dyDescent="0.25">
      <c r="A85" s="4"/>
      <c r="B85" s="3"/>
    </row>
    <row r="86" spans="1:8" ht="15.75" x14ac:dyDescent="0.25">
      <c r="A86" s="4"/>
      <c r="B86" s="3"/>
    </row>
    <row r="87" spans="1:8" x14ac:dyDescent="0.25">
      <c r="A87" s="554" t="s">
        <v>35</v>
      </c>
      <c r="B87" s="552" t="s">
        <v>36</v>
      </c>
      <c r="C87" s="542">
        <v>2017</v>
      </c>
      <c r="D87" s="542"/>
      <c r="E87" s="543"/>
      <c r="F87" s="544">
        <v>2018</v>
      </c>
      <c r="G87" s="544"/>
      <c r="H87" s="544"/>
    </row>
    <row r="88" spans="1:8" x14ac:dyDescent="0.25">
      <c r="A88" s="555"/>
      <c r="B88" s="553"/>
      <c r="C88" s="32" t="s">
        <v>9</v>
      </c>
      <c r="D88" s="32" t="s">
        <v>25</v>
      </c>
      <c r="E88" s="40" t="s">
        <v>26</v>
      </c>
      <c r="F88" s="32" t="s">
        <v>53</v>
      </c>
      <c r="G88" s="32" t="s">
        <v>25</v>
      </c>
      <c r="H88" s="32" t="s">
        <v>26</v>
      </c>
    </row>
    <row r="89" spans="1:8" x14ac:dyDescent="0.25">
      <c r="A89" s="545" t="s">
        <v>299</v>
      </c>
      <c r="B89" s="545"/>
      <c r="C89" s="545"/>
      <c r="D89" s="545"/>
      <c r="E89" s="545"/>
      <c r="F89" s="545"/>
      <c r="G89" s="545"/>
      <c r="H89" s="545"/>
    </row>
    <row r="90" spans="1:8" x14ac:dyDescent="0.25">
      <c r="A90" s="557" t="s">
        <v>298</v>
      </c>
      <c r="B90" s="557"/>
      <c r="C90" s="28">
        <f>'Outcome 5'!C13</f>
        <v>5170000</v>
      </c>
      <c r="D90" s="29">
        <v>0.2</v>
      </c>
      <c r="E90" s="41">
        <v>0.8</v>
      </c>
      <c r="F90" s="39">
        <v>0</v>
      </c>
      <c r="G90" s="31">
        <v>0.2</v>
      </c>
      <c r="H90" s="31">
        <v>0.8</v>
      </c>
    </row>
    <row r="91" spans="1:8" x14ac:dyDescent="0.25">
      <c r="A91" s="557" t="s">
        <v>297</v>
      </c>
      <c r="B91" s="557"/>
      <c r="C91" s="28">
        <f>'Outcome 5'!C28</f>
        <v>19413000</v>
      </c>
      <c r="D91" s="29">
        <v>0.4</v>
      </c>
      <c r="E91" s="41">
        <v>0.6</v>
      </c>
      <c r="F91" s="39">
        <v>0</v>
      </c>
      <c r="G91" s="31">
        <v>0.4</v>
      </c>
      <c r="H91" s="31">
        <v>0.6</v>
      </c>
    </row>
    <row r="92" spans="1:8" x14ac:dyDescent="0.25">
      <c r="A92" s="557" t="s">
        <v>296</v>
      </c>
      <c r="B92" s="557"/>
      <c r="C92" s="28">
        <f>'Outcome 5'!C46</f>
        <v>7549000</v>
      </c>
      <c r="D92" s="29">
        <v>0.4</v>
      </c>
      <c r="E92" s="41">
        <v>0.6</v>
      </c>
      <c r="F92" s="39">
        <v>0</v>
      </c>
      <c r="G92" s="31">
        <v>0.4</v>
      </c>
      <c r="H92" s="31">
        <v>0.6</v>
      </c>
    </row>
  </sheetData>
  <mergeCells count="40">
    <mergeCell ref="A35:H36"/>
    <mergeCell ref="A64:H65"/>
    <mergeCell ref="F87:H87"/>
    <mergeCell ref="A89:H89"/>
    <mergeCell ref="A90:B90"/>
    <mergeCell ref="C87:E87"/>
    <mergeCell ref="F58:H58"/>
    <mergeCell ref="A60:H60"/>
    <mergeCell ref="A61:B61"/>
    <mergeCell ref="A63:B63"/>
    <mergeCell ref="A62:B62"/>
    <mergeCell ref="A44:B44"/>
    <mergeCell ref="A49:B49"/>
    <mergeCell ref="B58:B59"/>
    <mergeCell ref="A58:A59"/>
    <mergeCell ref="C58:E58"/>
    <mergeCell ref="A92:B92"/>
    <mergeCell ref="A91:B91"/>
    <mergeCell ref="A73:B73"/>
    <mergeCell ref="A78:B78"/>
    <mergeCell ref="B87:B88"/>
    <mergeCell ref="A87:A88"/>
    <mergeCell ref="A7:B7"/>
    <mergeCell ref="A12:B12"/>
    <mergeCell ref="B21:B22"/>
    <mergeCell ref="A21:A22"/>
    <mergeCell ref="A33:B33"/>
    <mergeCell ref="A28:B28"/>
    <mergeCell ref="A29:B29"/>
    <mergeCell ref="A31:B31"/>
    <mergeCell ref="A32:B32"/>
    <mergeCell ref="A34:B34"/>
    <mergeCell ref="C21:E21"/>
    <mergeCell ref="F21:H21"/>
    <mergeCell ref="A23:H23"/>
    <mergeCell ref="A27:H27"/>
    <mergeCell ref="A30:H30"/>
    <mergeCell ref="A24:B24"/>
    <mergeCell ref="A26:B26"/>
    <mergeCell ref="A25:B25"/>
  </mergeCells>
  <hyperlinks>
    <hyperlink ref="B42" r:id="rId1"/>
  </hyperlinks>
  <pageMargins left="0.7" right="0.7" top="0.75" bottom="0.75" header="0.3" footer="0.3"/>
  <pageSetup paperSize="9" fitToHeight="0"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70"/>
  <sheetViews>
    <sheetView showGridLines="0" zoomScale="50" zoomScaleNormal="50" workbookViewId="0">
      <selection activeCell="A48" sqref="A48:Q48"/>
    </sheetView>
  </sheetViews>
  <sheetFormatPr defaultColWidth="9.140625" defaultRowHeight="15" outlineLevelRow="1" x14ac:dyDescent="0.25"/>
  <cols>
    <col min="1" max="1" width="14.42578125" style="1" customWidth="1"/>
    <col min="2" max="2" width="43.140625" style="1" customWidth="1"/>
    <col min="3" max="3" width="134.7109375" style="1" customWidth="1"/>
    <col min="4" max="4" width="36.28515625" style="1" customWidth="1"/>
    <col min="5" max="5" width="44.28515625" style="1" customWidth="1"/>
    <col min="6" max="6" width="24.140625" style="1" customWidth="1"/>
    <col min="7" max="7" width="18.7109375" style="1" customWidth="1"/>
    <col min="8" max="8" width="26.7109375" style="1" customWidth="1"/>
    <col min="9" max="9" width="16.7109375" style="1" customWidth="1"/>
    <col min="10" max="10" width="13.140625" style="1" customWidth="1"/>
    <col min="11" max="11" width="13.28515625" style="1" customWidth="1"/>
    <col min="12" max="12" width="14" style="1" customWidth="1"/>
    <col min="13" max="13" width="13.5703125" style="1" customWidth="1"/>
    <col min="14" max="14" width="16.85546875" style="1" customWidth="1"/>
    <col min="15" max="15" width="13.140625" style="1" customWidth="1"/>
    <col min="16" max="16" width="14.5703125" style="1" customWidth="1"/>
    <col min="17" max="17" width="13.7109375" style="1" customWidth="1"/>
    <col min="18" max="19" width="10.28515625" style="1" customWidth="1"/>
    <col min="20" max="20" width="14.5703125" style="1" customWidth="1"/>
    <col min="21" max="23" width="10.28515625" style="1" customWidth="1"/>
    <col min="24" max="45" width="8" style="1" customWidth="1"/>
    <col min="46" max="46" width="10.7109375" style="1" bestFit="1" customWidth="1"/>
    <col min="47" max="49" width="9.28515625" style="1" bestFit="1" customWidth="1"/>
    <col min="50" max="50" width="9.140625" style="1"/>
    <col min="51" max="51" width="10.85546875" style="1" bestFit="1" customWidth="1"/>
    <col min="52" max="52" width="9.42578125" style="1" bestFit="1" customWidth="1"/>
    <col min="53" max="54" width="9.28515625" style="1" bestFit="1" customWidth="1"/>
    <col min="55" max="55" width="9.140625" style="1"/>
    <col min="56" max="56" width="9.85546875" style="1" bestFit="1" customWidth="1"/>
    <col min="57" max="58" width="9.28515625" style="1" bestFit="1" customWidth="1"/>
    <col min="59" max="59" width="9.5703125" style="1" bestFit="1" customWidth="1"/>
    <col min="60" max="60" width="9.140625" style="1"/>
    <col min="61" max="61" width="9.85546875" style="1" bestFit="1" customWidth="1"/>
    <col min="62" max="64" width="9.28515625" style="1" bestFit="1" customWidth="1"/>
    <col min="65" max="16384" width="9.140625" style="1"/>
  </cols>
  <sheetData>
    <row r="1" spans="1:65" ht="60" customHeight="1" x14ac:dyDescent="0.25">
      <c r="A1" s="603" t="s">
        <v>210</v>
      </c>
      <c r="B1" s="603"/>
      <c r="C1" s="603"/>
      <c r="D1" s="603"/>
      <c r="E1" s="603"/>
      <c r="F1" s="603"/>
      <c r="G1" s="603"/>
      <c r="H1" s="603"/>
      <c r="I1" s="603"/>
      <c r="J1" s="603"/>
      <c r="K1" s="603"/>
      <c r="L1" s="603"/>
      <c r="M1" s="603"/>
      <c r="N1" s="603"/>
      <c r="O1" s="603"/>
      <c r="P1" s="603"/>
      <c r="Q1" s="603"/>
      <c r="R1" s="603"/>
      <c r="S1" s="603"/>
      <c r="T1" s="603"/>
      <c r="U1" s="603"/>
      <c r="V1" s="603"/>
      <c r="W1" s="603"/>
      <c r="X1" s="67"/>
      <c r="Y1" s="67"/>
      <c r="Z1" s="67"/>
      <c r="AA1" s="67"/>
      <c r="AB1" s="67"/>
      <c r="AC1" s="67"/>
      <c r="AD1" s="67"/>
      <c r="AE1" s="67"/>
      <c r="AF1" s="67"/>
      <c r="AG1" s="67"/>
      <c r="AH1" s="67"/>
      <c r="AI1" s="67"/>
      <c r="AJ1" s="67"/>
      <c r="AK1" s="67"/>
      <c r="AL1" s="67"/>
      <c r="AM1" s="67"/>
      <c r="AN1" s="67"/>
      <c r="AO1" s="67"/>
      <c r="AP1" s="67"/>
      <c r="AQ1" s="67"/>
      <c r="AR1" s="67"/>
      <c r="AS1" s="67"/>
      <c r="AT1" s="67"/>
      <c r="AU1" s="67"/>
      <c r="AV1" s="67"/>
      <c r="AW1" s="67"/>
      <c r="AX1" s="67"/>
      <c r="AY1" s="67"/>
      <c r="AZ1" s="67"/>
      <c r="BA1" s="67"/>
      <c r="BB1" s="67"/>
      <c r="BC1" s="67"/>
      <c r="BD1" s="67"/>
      <c r="BE1" s="67"/>
      <c r="BF1" s="67"/>
      <c r="BG1" s="67"/>
      <c r="BH1" s="67"/>
      <c r="BI1" s="6"/>
      <c r="BJ1" s="6"/>
      <c r="BK1" s="6"/>
      <c r="BL1" s="6"/>
    </row>
    <row r="2" spans="1:65" ht="18.75" customHeight="1" x14ac:dyDescent="0.35">
      <c r="A2" s="114"/>
      <c r="B2" s="69"/>
      <c r="C2" s="69"/>
      <c r="D2" s="69"/>
      <c r="E2" s="69"/>
      <c r="F2" s="69"/>
      <c r="G2" s="69"/>
      <c r="H2" s="69"/>
      <c r="I2" s="69"/>
      <c r="J2" s="69"/>
      <c r="K2" s="69"/>
      <c r="L2" s="69"/>
      <c r="M2" s="69"/>
      <c r="N2" s="70"/>
      <c r="O2" s="70"/>
      <c r="P2" s="114"/>
      <c r="Q2" s="114"/>
      <c r="R2" s="114"/>
      <c r="S2" s="114"/>
      <c r="T2" s="114"/>
      <c r="U2" s="114"/>
      <c r="V2" s="114"/>
      <c r="W2" s="114"/>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6"/>
      <c r="BA2" s="6"/>
      <c r="BB2" s="6"/>
      <c r="BC2" s="6"/>
      <c r="BD2" s="6"/>
      <c r="BE2" s="6"/>
      <c r="BF2" s="6"/>
      <c r="BG2" s="6"/>
      <c r="BH2" s="6"/>
      <c r="BI2" s="6"/>
      <c r="BJ2" s="6"/>
      <c r="BK2" s="6"/>
      <c r="BL2" s="6"/>
    </row>
    <row r="3" spans="1:65" ht="25.15" customHeight="1" x14ac:dyDescent="0.25">
      <c r="A3" s="584" t="s">
        <v>2</v>
      </c>
      <c r="B3" s="584"/>
      <c r="C3" s="584"/>
      <c r="D3" s="584"/>
      <c r="E3" s="584"/>
      <c r="F3" s="584"/>
      <c r="G3" s="584"/>
      <c r="H3" s="604" t="s">
        <v>4</v>
      </c>
      <c r="I3" s="605"/>
      <c r="J3" s="605"/>
      <c r="K3" s="606"/>
      <c r="L3" s="607" t="s">
        <v>30</v>
      </c>
      <c r="M3" s="608"/>
      <c r="N3" s="608"/>
      <c r="O3" s="609"/>
      <c r="P3" s="604" t="s">
        <v>29</v>
      </c>
      <c r="Q3" s="605"/>
      <c r="R3" s="605"/>
      <c r="S3" s="606"/>
      <c r="T3" s="610" t="s">
        <v>5</v>
      </c>
      <c r="U3" s="608"/>
      <c r="V3" s="608"/>
      <c r="W3" s="611"/>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row>
    <row r="4" spans="1:65" ht="47.25" thickBot="1" x14ac:dyDescent="0.3">
      <c r="A4" s="115" t="s">
        <v>6</v>
      </c>
      <c r="B4" s="116" t="s">
        <v>7</v>
      </c>
      <c r="C4" s="116" t="s">
        <v>3</v>
      </c>
      <c r="D4" s="576" t="s">
        <v>34</v>
      </c>
      <c r="E4" s="577"/>
      <c r="F4" s="116" t="s">
        <v>10</v>
      </c>
      <c r="G4" s="117" t="s">
        <v>0</v>
      </c>
      <c r="H4" s="118" t="s">
        <v>1</v>
      </c>
      <c r="I4" s="119" t="s">
        <v>44</v>
      </c>
      <c r="J4" s="120" t="s">
        <v>45</v>
      </c>
      <c r="K4" s="121" t="s">
        <v>65</v>
      </c>
      <c r="L4" s="122" t="s">
        <v>1</v>
      </c>
      <c r="M4" s="119" t="s">
        <v>44</v>
      </c>
      <c r="N4" s="120" t="s">
        <v>45</v>
      </c>
      <c r="O4" s="123" t="s">
        <v>65</v>
      </c>
      <c r="P4" s="118" t="s">
        <v>1</v>
      </c>
      <c r="Q4" s="119" t="s">
        <v>44</v>
      </c>
      <c r="R4" s="120" t="s">
        <v>45</v>
      </c>
      <c r="S4" s="121" t="s">
        <v>65</v>
      </c>
      <c r="T4" s="118" t="s">
        <v>1</v>
      </c>
      <c r="U4" s="119" t="s">
        <v>44</v>
      </c>
      <c r="V4" s="120" t="s">
        <v>45</v>
      </c>
      <c r="W4" s="121" t="s">
        <v>65</v>
      </c>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row>
    <row r="5" spans="1:65" ht="131.25" customHeight="1" x14ac:dyDescent="0.25">
      <c r="A5" s="124" t="s">
        <v>18</v>
      </c>
      <c r="B5" s="125" t="s">
        <v>269</v>
      </c>
      <c r="C5" s="125" t="s">
        <v>172</v>
      </c>
      <c r="D5" s="599" t="s">
        <v>147</v>
      </c>
      <c r="E5" s="600"/>
      <c r="F5" s="125" t="s">
        <v>21</v>
      </c>
      <c r="G5" s="126" t="s">
        <v>68</v>
      </c>
      <c r="H5" s="127" t="s">
        <v>174</v>
      </c>
      <c r="I5" s="309">
        <v>0.5</v>
      </c>
      <c r="J5" s="310">
        <v>0.6</v>
      </c>
      <c r="K5" s="130"/>
      <c r="L5" s="131" t="s">
        <v>126</v>
      </c>
      <c r="M5" s="308" t="s">
        <v>148</v>
      </c>
      <c r="N5" s="129"/>
      <c r="O5" s="132"/>
      <c r="P5" s="127" t="s">
        <v>126</v>
      </c>
      <c r="Q5" s="128" t="s">
        <v>126</v>
      </c>
      <c r="R5" s="129"/>
      <c r="S5" s="130"/>
      <c r="T5" s="133" t="s">
        <v>126</v>
      </c>
      <c r="U5" s="128" t="s">
        <v>126</v>
      </c>
      <c r="V5" s="129"/>
      <c r="W5" s="130"/>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row>
    <row r="6" spans="1:65" ht="96.75" customHeight="1" x14ac:dyDescent="0.25">
      <c r="A6" s="134" t="s">
        <v>19</v>
      </c>
      <c r="B6" s="135" t="s">
        <v>217</v>
      </c>
      <c r="C6" s="135" t="s">
        <v>173</v>
      </c>
      <c r="D6" s="601" t="s">
        <v>119</v>
      </c>
      <c r="E6" s="602"/>
      <c r="F6" s="136" t="s">
        <v>120</v>
      </c>
      <c r="G6" s="137" t="s">
        <v>121</v>
      </c>
      <c r="H6" s="138" t="s">
        <v>122</v>
      </c>
      <c r="I6" s="185">
        <v>20000</v>
      </c>
      <c r="J6" s="169">
        <v>30000</v>
      </c>
      <c r="K6" s="141"/>
      <c r="L6" s="142"/>
      <c r="M6" s="308" t="s">
        <v>148</v>
      </c>
      <c r="N6" s="140"/>
      <c r="O6" s="143"/>
      <c r="P6" s="138"/>
      <c r="Q6" s="139"/>
      <c r="R6" s="140"/>
      <c r="S6" s="141"/>
      <c r="T6" s="138"/>
      <c r="U6" s="139"/>
      <c r="V6" s="140"/>
      <c r="W6" s="141"/>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row>
    <row r="7" spans="1:65" ht="23.25" x14ac:dyDescent="0.35">
      <c r="A7" s="114"/>
      <c r="B7" s="144"/>
      <c r="C7" s="144"/>
      <c r="D7" s="144"/>
      <c r="E7" s="144"/>
      <c r="F7" s="144"/>
      <c r="G7" s="144"/>
      <c r="H7" s="144"/>
      <c r="I7" s="144"/>
      <c r="J7" s="144"/>
      <c r="K7" s="144"/>
      <c r="L7" s="144"/>
      <c r="M7" s="144"/>
      <c r="N7" s="144"/>
      <c r="O7" s="144"/>
      <c r="P7" s="114"/>
      <c r="Q7" s="114"/>
      <c r="R7" s="114"/>
      <c r="S7" s="114"/>
      <c r="T7" s="114"/>
      <c r="U7" s="114"/>
      <c r="V7" s="114"/>
      <c r="W7" s="114"/>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row>
    <row r="8" spans="1:65" ht="27.75" customHeight="1" x14ac:dyDescent="0.35">
      <c r="A8" s="562" t="s">
        <v>123</v>
      </c>
      <c r="B8" s="562"/>
      <c r="C8" s="562"/>
      <c r="D8" s="562"/>
      <c r="E8" s="71"/>
      <c r="F8" s="71"/>
      <c r="G8" s="71"/>
      <c r="H8" s="71"/>
      <c r="I8" s="71"/>
      <c r="J8" s="71"/>
      <c r="K8" s="71"/>
      <c r="L8" s="71"/>
      <c r="M8" s="71"/>
      <c r="N8" s="71"/>
      <c r="O8" s="71"/>
      <c r="P8" s="145"/>
      <c r="Q8" s="145"/>
      <c r="R8" s="146"/>
      <c r="S8" s="146"/>
      <c r="T8" s="146"/>
      <c r="U8" s="146"/>
      <c r="V8" s="146"/>
      <c r="W8" s="146"/>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
      <c r="BJ8" s="6"/>
      <c r="BK8" s="6"/>
      <c r="BL8" s="6"/>
    </row>
    <row r="9" spans="1:65" s="8" customFormat="1" ht="27.75" customHeight="1" x14ac:dyDescent="0.35">
      <c r="A9" s="72"/>
      <c r="B9" s="72"/>
      <c r="C9" s="72"/>
      <c r="D9" s="72"/>
      <c r="E9" s="73"/>
      <c r="F9" s="73"/>
      <c r="G9" s="73"/>
      <c r="H9" s="73"/>
      <c r="I9" s="73"/>
      <c r="J9" s="73"/>
      <c r="K9" s="73"/>
      <c r="L9" s="73"/>
      <c r="M9" s="73"/>
      <c r="N9" s="73"/>
      <c r="O9" s="73"/>
      <c r="P9" s="146"/>
      <c r="Q9" s="146"/>
      <c r="R9" s="146"/>
      <c r="S9" s="146"/>
      <c r="T9" s="146"/>
      <c r="U9" s="146"/>
      <c r="V9" s="146"/>
      <c r="W9" s="146"/>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row>
    <row r="10" spans="1:65" ht="29.25" customHeight="1" outlineLevel="1" thickBot="1" x14ac:dyDescent="0.4">
      <c r="A10" s="114"/>
      <c r="B10" s="147" t="s">
        <v>9</v>
      </c>
      <c r="C10" s="148" t="s">
        <v>51</v>
      </c>
      <c r="D10" s="149">
        <v>2018</v>
      </c>
      <c r="E10" s="150">
        <v>2019</v>
      </c>
      <c r="F10" s="563">
        <v>2020</v>
      </c>
      <c r="G10" s="564"/>
      <c r="H10" s="351"/>
      <c r="I10" s="69"/>
      <c r="J10" s="69"/>
      <c r="K10" s="69"/>
      <c r="L10" s="69"/>
      <c r="M10" s="69"/>
      <c r="N10" s="114"/>
      <c r="O10" s="114"/>
      <c r="P10" s="114"/>
      <c r="Q10" s="565"/>
      <c r="R10" s="565"/>
      <c r="S10" s="565"/>
      <c r="T10" s="565"/>
      <c r="U10" s="565"/>
      <c r="V10" s="565"/>
      <c r="W10" s="114"/>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row>
    <row r="11" spans="1:65" ht="23.45" customHeight="1" outlineLevel="1" x14ac:dyDescent="0.35">
      <c r="A11" s="114"/>
      <c r="B11" s="151" t="s">
        <v>27</v>
      </c>
      <c r="C11" s="152">
        <v>6500000</v>
      </c>
      <c r="D11" s="153">
        <v>6000000</v>
      </c>
      <c r="E11" s="154" t="s">
        <v>46</v>
      </c>
      <c r="F11" s="574" t="s">
        <v>47</v>
      </c>
      <c r="G11" s="575"/>
      <c r="H11" s="69"/>
      <c r="I11" s="69"/>
      <c r="J11" s="69"/>
      <c r="K11" s="69"/>
      <c r="L11" s="69"/>
      <c r="M11" s="69"/>
      <c r="N11" s="114"/>
      <c r="O11" s="114"/>
      <c r="P11" s="155"/>
      <c r="Q11" s="155"/>
      <c r="R11" s="155"/>
      <c r="S11" s="155"/>
      <c r="T11" s="155"/>
      <c r="U11" s="114"/>
      <c r="V11" s="114"/>
      <c r="W11" s="114"/>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row>
    <row r="12" spans="1:65" ht="23.45" customHeight="1" outlineLevel="1" x14ac:dyDescent="0.35">
      <c r="A12" s="114"/>
      <c r="B12" s="156" t="s">
        <v>25</v>
      </c>
      <c r="C12" s="157">
        <v>1</v>
      </c>
      <c r="D12" s="158">
        <v>1</v>
      </c>
      <c r="E12" s="159" t="s">
        <v>46</v>
      </c>
      <c r="F12" s="572" t="s">
        <v>47</v>
      </c>
      <c r="G12" s="573"/>
      <c r="H12" s="69"/>
      <c r="I12" s="69"/>
      <c r="J12" s="69"/>
      <c r="K12" s="69"/>
      <c r="L12" s="69"/>
      <c r="M12" s="69"/>
      <c r="N12" s="69"/>
      <c r="O12" s="69"/>
      <c r="P12" s="69"/>
      <c r="Q12" s="114"/>
      <c r="R12" s="114"/>
      <c r="S12" s="114"/>
      <c r="T12" s="155"/>
      <c r="U12" s="155"/>
      <c r="V12" s="155"/>
      <c r="W12" s="155"/>
      <c r="X12" s="88"/>
      <c r="Y12" s="88"/>
      <c r="Z12" s="88"/>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row>
    <row r="13" spans="1:65" ht="23.45" customHeight="1" outlineLevel="1" x14ac:dyDescent="0.35">
      <c r="A13" s="114"/>
      <c r="B13" s="156" t="s">
        <v>26</v>
      </c>
      <c r="C13" s="157">
        <v>0</v>
      </c>
      <c r="D13" s="158">
        <v>0</v>
      </c>
      <c r="E13" s="159" t="s">
        <v>46</v>
      </c>
      <c r="F13" s="572" t="s">
        <v>47</v>
      </c>
      <c r="G13" s="573"/>
      <c r="H13" s="69"/>
      <c r="I13" s="69"/>
      <c r="J13" s="69"/>
      <c r="K13" s="69"/>
      <c r="L13" s="69"/>
      <c r="M13" s="69"/>
      <c r="N13" s="69"/>
      <c r="O13" s="69"/>
      <c r="P13" s="69"/>
      <c r="Q13" s="114"/>
      <c r="R13" s="114"/>
      <c r="S13" s="114"/>
      <c r="T13" s="155"/>
      <c r="U13" s="155"/>
      <c r="V13" s="155"/>
      <c r="W13" s="155"/>
      <c r="X13" s="88"/>
      <c r="Y13" s="88"/>
      <c r="Z13" s="88"/>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row>
    <row r="14" spans="1:65" ht="19.5" customHeight="1" outlineLevel="1" x14ac:dyDescent="0.35">
      <c r="A14" s="114"/>
      <c r="B14" s="160"/>
      <c r="C14" s="160"/>
      <c r="D14" s="69"/>
      <c r="E14" s="69"/>
      <c r="F14" s="69"/>
      <c r="G14" s="69"/>
      <c r="H14" s="69"/>
      <c r="I14" s="69"/>
      <c r="J14" s="69"/>
      <c r="K14" s="69"/>
      <c r="L14" s="69"/>
      <c r="M14" s="69"/>
      <c r="N14" s="69"/>
      <c r="O14" s="69"/>
      <c r="P14" s="69"/>
      <c r="Q14" s="114"/>
      <c r="R14" s="114"/>
      <c r="S14" s="114"/>
      <c r="T14" s="114"/>
      <c r="U14" s="114"/>
      <c r="V14" s="114"/>
      <c r="W14" s="114"/>
      <c r="X14" s="82" t="s">
        <v>48</v>
      </c>
      <c r="Y14" s="5"/>
      <c r="Z14" s="5"/>
      <c r="AA14" s="5"/>
      <c r="AB14" s="5"/>
      <c r="AC14" s="5"/>
      <c r="AD14" s="5"/>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row>
    <row r="15" spans="1:65" ht="21" customHeight="1" outlineLevel="1" thickBot="1" x14ac:dyDescent="0.4">
      <c r="A15" s="598" t="s">
        <v>66</v>
      </c>
      <c r="B15" s="598"/>
      <c r="C15" s="598"/>
      <c r="D15" s="598"/>
      <c r="E15" s="598"/>
      <c r="F15" s="598"/>
      <c r="G15" s="598"/>
      <c r="H15" s="307"/>
      <c r="I15" s="587" t="s">
        <v>43</v>
      </c>
      <c r="J15" s="587"/>
      <c r="K15" s="587"/>
      <c r="L15" s="587"/>
      <c r="M15" s="588"/>
      <c r="N15" s="589" t="s">
        <v>50</v>
      </c>
      <c r="O15" s="590"/>
      <c r="P15" s="590"/>
      <c r="Q15" s="590"/>
      <c r="R15" s="591"/>
      <c r="S15" s="114"/>
      <c r="T15" s="114"/>
      <c r="U15" s="114"/>
      <c r="V15" s="114"/>
      <c r="W15" s="114"/>
      <c r="X15" s="6"/>
      <c r="Y15" s="6"/>
      <c r="Z15" s="567" t="s">
        <v>11</v>
      </c>
      <c r="AA15" s="568"/>
      <c r="AB15" s="568"/>
      <c r="AC15" s="568"/>
      <c r="AD15" s="569"/>
      <c r="AE15" s="567" t="s">
        <v>16</v>
      </c>
      <c r="AF15" s="568"/>
      <c r="AG15" s="568"/>
      <c r="AH15" s="568"/>
      <c r="AI15" s="569"/>
      <c r="AJ15" s="567" t="s">
        <v>24</v>
      </c>
      <c r="AK15" s="568"/>
      <c r="AL15" s="568"/>
      <c r="AM15" s="568"/>
      <c r="AN15" s="569"/>
      <c r="AO15" s="567" t="s">
        <v>13</v>
      </c>
      <c r="AP15" s="568"/>
      <c r="AQ15" s="568"/>
      <c r="AR15" s="568"/>
      <c r="AS15" s="569"/>
      <c r="AT15" s="567" t="s">
        <v>14</v>
      </c>
      <c r="AU15" s="568"/>
      <c r="AV15" s="568"/>
      <c r="AW15" s="568"/>
      <c r="AX15" s="569"/>
      <c r="AY15" s="567" t="s">
        <v>12</v>
      </c>
      <c r="AZ15" s="568"/>
      <c r="BA15" s="568"/>
      <c r="BB15" s="568"/>
      <c r="BC15" s="569"/>
      <c r="BD15" s="567" t="s">
        <v>17</v>
      </c>
      <c r="BE15" s="568"/>
      <c r="BF15" s="568"/>
      <c r="BG15" s="568"/>
      <c r="BH15" s="569"/>
      <c r="BI15" s="567" t="s">
        <v>15</v>
      </c>
      <c r="BJ15" s="568"/>
      <c r="BK15" s="568"/>
      <c r="BL15" s="568"/>
      <c r="BM15" s="569"/>
    </row>
    <row r="16" spans="1:65" ht="47.25" outlineLevel="1" thickBot="1" x14ac:dyDescent="0.4">
      <c r="A16" s="115" t="s">
        <v>6</v>
      </c>
      <c r="B16" s="116" t="s">
        <v>8</v>
      </c>
      <c r="C16" s="116" t="s">
        <v>3</v>
      </c>
      <c r="D16" s="576" t="s">
        <v>69</v>
      </c>
      <c r="E16" s="577"/>
      <c r="F16" s="162" t="s">
        <v>10</v>
      </c>
      <c r="G16" s="117" t="s">
        <v>0</v>
      </c>
      <c r="H16" s="307" t="s">
        <v>1</v>
      </c>
      <c r="I16" s="163" t="s">
        <v>22</v>
      </c>
      <c r="J16" s="164" t="s">
        <v>30</v>
      </c>
      <c r="K16" s="119" t="s">
        <v>29</v>
      </c>
      <c r="L16" s="164" t="s">
        <v>23</v>
      </c>
      <c r="M16" s="119" t="s">
        <v>49</v>
      </c>
      <c r="N16" s="120" t="s">
        <v>22</v>
      </c>
      <c r="O16" s="165" t="s">
        <v>30</v>
      </c>
      <c r="P16" s="120" t="s">
        <v>29</v>
      </c>
      <c r="Q16" s="165" t="s">
        <v>23</v>
      </c>
      <c r="R16" s="120" t="s">
        <v>49</v>
      </c>
      <c r="S16" s="114"/>
      <c r="T16" s="114"/>
      <c r="U16" s="114"/>
      <c r="V16" s="114"/>
      <c r="W16" s="114"/>
      <c r="X16" s="6"/>
      <c r="Y16" s="6"/>
      <c r="Z16" s="83" t="s">
        <v>22</v>
      </c>
      <c r="AA16" s="84" t="s">
        <v>30</v>
      </c>
      <c r="AB16" s="84" t="s">
        <v>29</v>
      </c>
      <c r="AC16" s="84" t="s">
        <v>23</v>
      </c>
      <c r="AD16" s="85" t="s">
        <v>49</v>
      </c>
      <c r="AE16" s="83" t="s">
        <v>22</v>
      </c>
      <c r="AF16" s="84" t="s">
        <v>30</v>
      </c>
      <c r="AG16" s="84" t="s">
        <v>29</v>
      </c>
      <c r="AH16" s="84" t="s">
        <v>23</v>
      </c>
      <c r="AI16" s="85" t="s">
        <v>49</v>
      </c>
      <c r="AJ16" s="83" t="s">
        <v>22</v>
      </c>
      <c r="AK16" s="84" t="s">
        <v>30</v>
      </c>
      <c r="AL16" s="84" t="s">
        <v>29</v>
      </c>
      <c r="AM16" s="84" t="s">
        <v>23</v>
      </c>
      <c r="AN16" s="85" t="s">
        <v>49</v>
      </c>
      <c r="AO16" s="83" t="s">
        <v>22</v>
      </c>
      <c r="AP16" s="84" t="s">
        <v>30</v>
      </c>
      <c r="AQ16" s="84" t="s">
        <v>29</v>
      </c>
      <c r="AR16" s="84" t="s">
        <v>23</v>
      </c>
      <c r="AS16" s="85" t="s">
        <v>49</v>
      </c>
      <c r="AT16" s="83" t="s">
        <v>22</v>
      </c>
      <c r="AU16" s="84" t="s">
        <v>30</v>
      </c>
      <c r="AV16" s="84" t="s">
        <v>29</v>
      </c>
      <c r="AW16" s="84" t="s">
        <v>23</v>
      </c>
      <c r="AX16" s="85" t="s">
        <v>49</v>
      </c>
      <c r="AY16" s="83" t="s">
        <v>22</v>
      </c>
      <c r="AZ16" s="84" t="s">
        <v>30</v>
      </c>
      <c r="BA16" s="84" t="s">
        <v>29</v>
      </c>
      <c r="BB16" s="84" t="s">
        <v>23</v>
      </c>
      <c r="BC16" s="85"/>
      <c r="BD16" s="83" t="s">
        <v>22</v>
      </c>
      <c r="BE16" s="84" t="s">
        <v>30</v>
      </c>
      <c r="BF16" s="84" t="s">
        <v>29</v>
      </c>
      <c r="BG16" s="84" t="s">
        <v>23</v>
      </c>
      <c r="BH16" s="85"/>
      <c r="BI16" s="83" t="s">
        <v>22</v>
      </c>
      <c r="BJ16" s="84" t="s">
        <v>30</v>
      </c>
      <c r="BK16" s="84" t="s">
        <v>29</v>
      </c>
      <c r="BL16" s="84" t="s">
        <v>23</v>
      </c>
      <c r="BM16" s="85" t="s">
        <v>49</v>
      </c>
    </row>
    <row r="17" spans="1:65" ht="161.25" customHeight="1" outlineLevel="1" thickBot="1" x14ac:dyDescent="0.4">
      <c r="A17" s="166" t="s">
        <v>18</v>
      </c>
      <c r="B17" s="305" t="s">
        <v>218</v>
      </c>
      <c r="C17" s="305" t="s">
        <v>240</v>
      </c>
      <c r="D17" s="596" t="s">
        <v>193</v>
      </c>
      <c r="E17" s="597"/>
      <c r="F17" s="167" t="s">
        <v>124</v>
      </c>
      <c r="G17" s="168" t="s">
        <v>104</v>
      </c>
      <c r="H17" s="161" t="s">
        <v>125</v>
      </c>
      <c r="I17" s="313">
        <v>12000</v>
      </c>
      <c r="J17" s="317">
        <v>600</v>
      </c>
      <c r="K17" s="302" t="s">
        <v>126</v>
      </c>
      <c r="L17" s="312" t="s">
        <v>126</v>
      </c>
      <c r="M17" s="302" t="s">
        <v>126</v>
      </c>
      <c r="N17" s="352">
        <f>I17*0.92</f>
        <v>11040</v>
      </c>
      <c r="O17" s="129">
        <f>J17*0.92</f>
        <v>552</v>
      </c>
      <c r="P17" s="170"/>
      <c r="Q17" s="129"/>
      <c r="R17" s="170"/>
      <c r="S17" s="114"/>
      <c r="T17" s="114"/>
      <c r="U17" s="114"/>
      <c r="V17" s="114"/>
      <c r="W17" s="114"/>
      <c r="X17" s="6"/>
      <c r="Y17" s="65" t="s">
        <v>18</v>
      </c>
      <c r="Z17" s="62">
        <v>1149</v>
      </c>
      <c r="AA17" s="34">
        <v>39</v>
      </c>
      <c r="AB17" s="34">
        <v>0</v>
      </c>
      <c r="AC17" s="34"/>
      <c r="AD17" s="58"/>
      <c r="AE17" s="62">
        <v>1782</v>
      </c>
      <c r="AF17" s="34">
        <v>54</v>
      </c>
      <c r="AG17" s="34"/>
      <c r="AH17" s="34"/>
      <c r="AI17" s="58"/>
      <c r="AJ17" s="62">
        <v>3172</v>
      </c>
      <c r="AK17" s="34">
        <v>133</v>
      </c>
      <c r="AL17" s="34"/>
      <c r="AM17" s="34"/>
      <c r="AN17" s="58"/>
      <c r="AO17" s="62">
        <v>298</v>
      </c>
      <c r="AP17" s="34">
        <v>13</v>
      </c>
      <c r="AQ17" s="34"/>
      <c r="AR17" s="34"/>
      <c r="AS17" s="58"/>
      <c r="AT17" s="62">
        <v>2773</v>
      </c>
      <c r="AU17" s="34">
        <v>70</v>
      </c>
      <c r="AV17" s="34"/>
      <c r="AW17" s="34"/>
      <c r="AX17" s="58"/>
      <c r="AY17" s="62">
        <v>1446</v>
      </c>
      <c r="AZ17" s="34">
        <v>36</v>
      </c>
      <c r="BA17" s="34"/>
      <c r="BB17" s="34"/>
      <c r="BC17" s="58"/>
      <c r="BD17" s="62">
        <v>852</v>
      </c>
      <c r="BE17" s="34">
        <v>244</v>
      </c>
      <c r="BF17" s="34"/>
      <c r="BG17" s="34"/>
      <c r="BH17" s="58"/>
      <c r="BI17" s="62">
        <v>527</v>
      </c>
      <c r="BJ17" s="34">
        <v>11</v>
      </c>
      <c r="BK17" s="34"/>
      <c r="BL17" s="34"/>
      <c r="BM17" s="58"/>
    </row>
    <row r="18" spans="1:65" ht="137.25" customHeight="1" outlineLevel="1" x14ac:dyDescent="0.35">
      <c r="A18" s="171" t="s">
        <v>19</v>
      </c>
      <c r="B18" s="305" t="s">
        <v>243</v>
      </c>
      <c r="C18" s="305" t="s">
        <v>244</v>
      </c>
      <c r="D18" s="580" t="s">
        <v>194</v>
      </c>
      <c r="E18" s="581"/>
      <c r="F18" s="167" t="s">
        <v>124</v>
      </c>
      <c r="G18" s="172" t="s">
        <v>104</v>
      </c>
      <c r="H18" s="315">
        <v>0.56000000000000005</v>
      </c>
      <c r="I18" s="315">
        <v>0.75</v>
      </c>
      <c r="J18" s="317" t="s">
        <v>126</v>
      </c>
      <c r="K18" s="302" t="s">
        <v>126</v>
      </c>
      <c r="L18" s="317" t="s">
        <v>126</v>
      </c>
      <c r="M18" s="302" t="s">
        <v>126</v>
      </c>
      <c r="N18" s="350">
        <v>0.75</v>
      </c>
      <c r="O18" s="173" t="s">
        <v>126</v>
      </c>
      <c r="P18" s="173" t="s">
        <v>126</v>
      </c>
      <c r="Q18" s="173" t="s">
        <v>126</v>
      </c>
      <c r="R18" s="173" t="s">
        <v>126</v>
      </c>
      <c r="S18" s="114"/>
      <c r="T18" s="114"/>
      <c r="U18" s="114"/>
      <c r="V18" s="114"/>
      <c r="W18" s="114"/>
      <c r="X18" s="86"/>
      <c r="Y18" s="76"/>
      <c r="Z18" s="76"/>
      <c r="AA18" s="76"/>
      <c r="AB18" s="76"/>
      <c r="AC18" s="76"/>
      <c r="AD18" s="76"/>
      <c r="AE18" s="67"/>
      <c r="AF18" s="67"/>
      <c r="AG18" s="67"/>
      <c r="AH18" s="67"/>
      <c r="AI18" s="67"/>
      <c r="AJ18" s="67"/>
      <c r="AK18" s="67"/>
      <c r="AL18" s="67"/>
      <c r="AM18" s="67"/>
      <c r="AN18" s="67"/>
      <c r="AO18" s="67"/>
      <c r="AP18" s="67"/>
      <c r="AQ18" s="67"/>
      <c r="AR18" s="67"/>
      <c r="AS18" s="67"/>
      <c r="AT18" s="67"/>
      <c r="AU18" s="67"/>
      <c r="AV18" s="67"/>
      <c r="AW18" s="67"/>
      <c r="AX18" s="67"/>
      <c r="AY18" s="67"/>
      <c r="AZ18" s="67"/>
      <c r="BA18" s="67"/>
      <c r="BB18" s="67"/>
      <c r="BC18" s="67"/>
      <c r="BD18" s="67"/>
      <c r="BE18" s="67"/>
      <c r="BF18" s="67"/>
      <c r="BG18" s="67"/>
      <c r="BH18" s="67"/>
      <c r="BI18" s="67"/>
      <c r="BJ18" s="67"/>
      <c r="BK18" s="67"/>
      <c r="BL18" s="67"/>
      <c r="BM18" s="67"/>
    </row>
    <row r="19" spans="1:65" ht="31.5" customHeight="1" outlineLevel="1" x14ac:dyDescent="0.35">
      <c r="A19" s="114"/>
      <c r="B19" s="69"/>
      <c r="C19" s="69" t="s">
        <v>175</v>
      </c>
      <c r="D19" s="69"/>
      <c r="E19" s="69"/>
      <c r="F19" s="69"/>
      <c r="G19" s="69"/>
      <c r="H19" s="69"/>
      <c r="I19" s="69"/>
      <c r="J19" s="69"/>
      <c r="K19" s="69"/>
      <c r="L19" s="114"/>
      <c r="M19" s="114"/>
      <c r="N19" s="114"/>
      <c r="O19" s="114"/>
      <c r="P19" s="114"/>
      <c r="Q19" s="114"/>
      <c r="R19" s="114"/>
      <c r="S19" s="114"/>
      <c r="T19" s="114"/>
      <c r="U19" s="114"/>
      <c r="V19" s="114"/>
      <c r="W19" s="114"/>
      <c r="X19" s="86"/>
      <c r="Y19" s="76"/>
      <c r="Z19" s="76"/>
      <c r="AA19" s="76"/>
      <c r="AB19" s="76"/>
      <c r="AC19" s="76"/>
      <c r="AD19" s="76"/>
      <c r="AE19" s="67"/>
      <c r="AF19" s="67"/>
      <c r="AG19" s="67"/>
      <c r="AH19" s="67"/>
      <c r="AI19" s="67"/>
      <c r="AJ19" s="67"/>
      <c r="AK19" s="67"/>
      <c r="AL19" s="67"/>
      <c r="AM19" s="67"/>
      <c r="AN19" s="67"/>
      <c r="AO19" s="67"/>
      <c r="AP19" s="67"/>
      <c r="AQ19" s="67"/>
      <c r="AR19" s="67"/>
      <c r="AS19" s="67"/>
      <c r="AT19" s="67"/>
      <c r="AU19" s="67"/>
      <c r="AV19" s="67"/>
      <c r="AW19" s="67"/>
      <c r="AX19" s="67"/>
      <c r="AY19" s="67"/>
      <c r="AZ19" s="67"/>
      <c r="BA19" s="67"/>
      <c r="BB19" s="67"/>
      <c r="BC19" s="67"/>
      <c r="BD19" s="67"/>
      <c r="BE19" s="67"/>
      <c r="BF19" s="67"/>
      <c r="BG19" s="67"/>
      <c r="BH19" s="67"/>
      <c r="BI19" s="67"/>
      <c r="BJ19" s="67"/>
      <c r="BK19" s="67"/>
      <c r="BL19" s="67"/>
      <c r="BM19" s="67"/>
    </row>
    <row r="20" spans="1:65" ht="29.25" customHeight="1" outlineLevel="1" x14ac:dyDescent="0.35">
      <c r="A20" s="595" t="s">
        <v>71</v>
      </c>
      <c r="B20" s="595"/>
      <c r="C20" s="595"/>
      <c r="D20" s="595"/>
      <c r="E20" s="595"/>
      <c r="F20" s="595"/>
      <c r="G20" s="595"/>
      <c r="H20" s="174"/>
      <c r="I20" s="174"/>
      <c r="J20" s="174"/>
      <c r="K20" s="174"/>
      <c r="L20" s="174"/>
      <c r="M20" s="174"/>
      <c r="N20" s="174"/>
      <c r="O20" s="174"/>
      <c r="P20" s="174"/>
      <c r="Q20" s="174"/>
      <c r="R20" s="114"/>
      <c r="S20" s="114"/>
      <c r="T20" s="114"/>
      <c r="U20" s="114"/>
      <c r="V20" s="114"/>
      <c r="W20" s="114"/>
      <c r="X20" s="67"/>
      <c r="Y20" s="566"/>
      <c r="Z20" s="566"/>
      <c r="AA20" s="566"/>
      <c r="AB20" s="566"/>
      <c r="AC20" s="566"/>
      <c r="AD20" s="566"/>
      <c r="AE20" s="566"/>
      <c r="AF20" s="566"/>
      <c r="AG20" s="566"/>
      <c r="AH20" s="566"/>
      <c r="AI20" s="566"/>
      <c r="AJ20" s="566"/>
      <c r="AK20" s="566"/>
      <c r="AL20" s="566"/>
      <c r="AM20" s="566"/>
      <c r="AN20" s="566"/>
      <c r="AO20" s="566"/>
      <c r="AP20" s="566"/>
      <c r="AQ20" s="566"/>
      <c r="AR20" s="566"/>
      <c r="AS20" s="566"/>
      <c r="AT20" s="566"/>
      <c r="AU20" s="566"/>
      <c r="AV20" s="566"/>
      <c r="AW20" s="566"/>
      <c r="AX20" s="566"/>
      <c r="AY20" s="566"/>
      <c r="AZ20" s="566"/>
      <c r="BA20" s="566"/>
      <c r="BB20" s="566"/>
      <c r="BC20" s="566"/>
      <c r="BD20" s="566"/>
      <c r="BE20" s="566"/>
      <c r="BF20" s="566"/>
      <c r="BG20" s="566"/>
      <c r="BH20" s="566"/>
      <c r="BI20" s="566"/>
      <c r="BJ20" s="566"/>
      <c r="BK20" s="566"/>
      <c r="BL20" s="566"/>
      <c r="BM20" s="67"/>
    </row>
    <row r="21" spans="1:65" ht="24.6" customHeight="1" outlineLevel="1" x14ac:dyDescent="0.35">
      <c r="A21" s="560" t="s">
        <v>241</v>
      </c>
      <c r="B21" s="561"/>
      <c r="C21" s="561"/>
      <c r="D21" s="561"/>
      <c r="E21" s="561"/>
      <c r="F21" s="561"/>
      <c r="G21" s="561"/>
      <c r="H21" s="175"/>
      <c r="I21" s="175"/>
      <c r="J21" s="175"/>
      <c r="K21" s="114"/>
      <c r="L21" s="114"/>
      <c r="M21" s="114"/>
      <c r="N21" s="114"/>
      <c r="O21" s="114"/>
      <c r="P21" s="114"/>
      <c r="Q21" s="176"/>
      <c r="R21" s="177"/>
      <c r="S21" s="177"/>
      <c r="T21" s="177"/>
      <c r="U21" s="177"/>
      <c r="V21" s="177"/>
      <c r="W21" s="177"/>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8"/>
      <c r="BD21" s="78"/>
      <c r="BE21" s="78"/>
      <c r="BF21" s="67"/>
    </row>
    <row r="22" spans="1:65" ht="24.6" customHeight="1" outlineLevel="1" x14ac:dyDescent="0.35">
      <c r="A22" s="570" t="s">
        <v>242</v>
      </c>
      <c r="B22" s="571"/>
      <c r="C22" s="571"/>
      <c r="D22" s="571"/>
      <c r="E22" s="571"/>
      <c r="F22" s="571"/>
      <c r="G22" s="571"/>
      <c r="H22" s="178"/>
      <c r="I22" s="178"/>
      <c r="J22" s="178"/>
      <c r="K22" s="114"/>
      <c r="L22" s="114"/>
      <c r="M22" s="114"/>
      <c r="N22" s="114"/>
      <c r="O22" s="114"/>
      <c r="P22" s="114"/>
      <c r="Q22" s="176"/>
      <c r="R22" s="179"/>
      <c r="S22" s="179"/>
      <c r="T22" s="179"/>
      <c r="U22" s="179"/>
      <c r="V22" s="179"/>
      <c r="W22" s="179"/>
      <c r="X22" s="79"/>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67"/>
    </row>
    <row r="23" spans="1:65" ht="23.25" x14ac:dyDescent="0.35">
      <c r="A23" s="114"/>
      <c r="B23" s="114"/>
      <c r="C23" s="114"/>
      <c r="D23" s="114"/>
      <c r="E23" s="114"/>
      <c r="F23" s="114"/>
      <c r="G23" s="114"/>
      <c r="H23" s="114"/>
      <c r="I23" s="114"/>
      <c r="J23" s="114"/>
      <c r="K23" s="114"/>
      <c r="L23" s="114"/>
      <c r="M23" s="114"/>
      <c r="N23" s="114"/>
      <c r="O23" s="114"/>
      <c r="P23" s="114"/>
      <c r="Q23" s="114"/>
      <c r="R23" s="114"/>
      <c r="S23" s="114"/>
      <c r="T23" s="114"/>
      <c r="U23" s="114"/>
      <c r="V23" s="114"/>
      <c r="W23" s="114"/>
      <c r="X23" s="67"/>
      <c r="Y23" s="67"/>
      <c r="Z23" s="67"/>
      <c r="AA23" s="67"/>
      <c r="AB23" s="67"/>
      <c r="AC23" s="67"/>
      <c r="AD23" s="67"/>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7"/>
      <c r="BL23" s="67"/>
      <c r="BM23" s="67"/>
    </row>
    <row r="24" spans="1:65" ht="27.75" customHeight="1" x14ac:dyDescent="0.35">
      <c r="A24" s="562" t="s">
        <v>100</v>
      </c>
      <c r="B24" s="562"/>
      <c r="C24" s="562"/>
      <c r="D24" s="562"/>
      <c r="E24" s="71"/>
      <c r="F24" s="71"/>
      <c r="G24" s="71"/>
      <c r="H24" s="71"/>
      <c r="I24" s="71"/>
      <c r="J24" s="71"/>
      <c r="K24" s="71"/>
      <c r="L24" s="71"/>
      <c r="M24" s="71"/>
      <c r="N24" s="71"/>
      <c r="O24" s="71"/>
      <c r="P24" s="145"/>
      <c r="Q24" s="145"/>
      <c r="R24" s="146"/>
      <c r="S24" s="146"/>
      <c r="T24" s="146"/>
      <c r="U24" s="146"/>
      <c r="V24" s="146"/>
      <c r="W24" s="146"/>
      <c r="X24" s="67"/>
      <c r="Y24" s="67"/>
      <c r="Z24" s="67"/>
      <c r="AA24" s="67"/>
      <c r="AB24" s="67"/>
      <c r="AC24" s="67"/>
      <c r="AD24" s="67"/>
      <c r="AE24" s="67"/>
      <c r="AF24" s="67"/>
      <c r="AG24" s="67"/>
      <c r="AH24" s="67"/>
      <c r="AI24" s="67"/>
      <c r="AJ24" s="67"/>
      <c r="AK24" s="67"/>
      <c r="AL24" s="67"/>
      <c r="AM24" s="67"/>
      <c r="AN24" s="67"/>
      <c r="AO24" s="67"/>
      <c r="AP24" s="67"/>
      <c r="AQ24" s="67"/>
      <c r="AR24" s="67"/>
      <c r="AS24" s="67"/>
      <c r="AT24" s="67"/>
      <c r="AU24" s="67"/>
      <c r="AV24" s="67"/>
      <c r="AW24" s="67"/>
      <c r="AX24" s="67"/>
      <c r="AY24" s="67"/>
      <c r="AZ24" s="67"/>
      <c r="BA24" s="67"/>
      <c r="BB24" s="67"/>
      <c r="BC24" s="67"/>
      <c r="BD24" s="67"/>
      <c r="BE24" s="67"/>
      <c r="BF24" s="67"/>
      <c r="BG24" s="67"/>
      <c r="BH24" s="67"/>
      <c r="BI24" s="6"/>
      <c r="BJ24" s="6"/>
      <c r="BK24" s="6"/>
      <c r="BL24" s="6"/>
    </row>
    <row r="25" spans="1:65" s="8" customFormat="1" ht="27.75" customHeight="1" x14ac:dyDescent="0.35">
      <c r="A25" s="72"/>
      <c r="B25" s="72"/>
      <c r="C25" s="72"/>
      <c r="D25" s="72"/>
      <c r="E25" s="73"/>
      <c r="F25" s="73"/>
      <c r="G25" s="73"/>
      <c r="H25" s="73"/>
      <c r="I25" s="73"/>
      <c r="J25" s="73"/>
      <c r="K25" s="73"/>
      <c r="L25" s="73"/>
      <c r="M25" s="73"/>
      <c r="N25" s="73"/>
      <c r="O25" s="73"/>
      <c r="P25" s="146"/>
      <c r="Q25" s="146"/>
      <c r="R25" s="146"/>
      <c r="S25" s="146"/>
      <c r="T25" s="146"/>
      <c r="U25" s="146"/>
      <c r="V25" s="146"/>
      <c r="W25" s="146"/>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row>
    <row r="26" spans="1:65" ht="29.25" customHeight="1" outlineLevel="1" thickBot="1" x14ac:dyDescent="0.4">
      <c r="A26" s="114"/>
      <c r="B26" s="147" t="s">
        <v>9</v>
      </c>
      <c r="C26" s="148" t="s">
        <v>51</v>
      </c>
      <c r="D26" s="149">
        <v>2018</v>
      </c>
      <c r="E26" s="150">
        <v>2019</v>
      </c>
      <c r="F26" s="563">
        <v>2020</v>
      </c>
      <c r="G26" s="564"/>
      <c r="H26" s="69"/>
      <c r="I26" s="69"/>
      <c r="J26" s="69"/>
      <c r="K26" s="69"/>
      <c r="L26" s="69"/>
      <c r="M26" s="69"/>
      <c r="N26" s="114"/>
      <c r="O26" s="114"/>
      <c r="P26" s="114"/>
      <c r="Q26" s="565"/>
      <c r="R26" s="565"/>
      <c r="S26" s="565"/>
      <c r="T26" s="565"/>
      <c r="U26" s="565"/>
      <c r="V26" s="565"/>
      <c r="W26" s="114"/>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row>
    <row r="27" spans="1:65" ht="23.45" customHeight="1" outlineLevel="1" x14ac:dyDescent="0.35">
      <c r="A27" s="114"/>
      <c r="B27" s="151" t="s">
        <v>27</v>
      </c>
      <c r="C27" s="152">
        <v>20000000</v>
      </c>
      <c r="D27" s="153">
        <v>18000000</v>
      </c>
      <c r="E27" s="154" t="s">
        <v>46</v>
      </c>
      <c r="F27" s="574" t="s">
        <v>47</v>
      </c>
      <c r="G27" s="575"/>
      <c r="H27" s="351"/>
      <c r="I27" s="69"/>
      <c r="J27" s="69"/>
      <c r="K27" s="69"/>
      <c r="L27" s="69"/>
      <c r="M27" s="69"/>
      <c r="N27" s="114"/>
      <c r="O27" s="114"/>
      <c r="P27" s="155"/>
      <c r="Q27" s="155"/>
      <c r="R27" s="155"/>
      <c r="S27" s="155"/>
      <c r="T27" s="155"/>
      <c r="U27" s="114"/>
      <c r="V27" s="114"/>
      <c r="W27" s="114"/>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row>
    <row r="28" spans="1:65" ht="23.45" customHeight="1" outlineLevel="1" x14ac:dyDescent="0.35">
      <c r="A28" s="114"/>
      <c r="B28" s="156" t="s">
        <v>25</v>
      </c>
      <c r="C28" s="157">
        <v>0.8</v>
      </c>
      <c r="D28" s="158">
        <v>0.8</v>
      </c>
      <c r="E28" s="159" t="s">
        <v>46</v>
      </c>
      <c r="F28" s="572" t="s">
        <v>47</v>
      </c>
      <c r="G28" s="573"/>
      <c r="H28" s="69"/>
      <c r="I28" s="69"/>
      <c r="J28" s="69"/>
      <c r="K28" s="69"/>
      <c r="L28" s="69"/>
      <c r="M28" s="69"/>
      <c r="N28" s="69"/>
      <c r="O28" s="69"/>
      <c r="P28" s="69"/>
      <c r="Q28" s="114"/>
      <c r="R28" s="114"/>
      <c r="S28" s="114"/>
      <c r="T28" s="155"/>
      <c r="U28" s="155"/>
      <c r="V28" s="155"/>
      <c r="W28" s="155"/>
      <c r="X28" s="88"/>
      <c r="Y28" s="88"/>
      <c r="Z28" s="88"/>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row>
    <row r="29" spans="1:65" ht="23.45" customHeight="1" outlineLevel="1" x14ac:dyDescent="0.35">
      <c r="A29" s="114"/>
      <c r="B29" s="156" t="s">
        <v>26</v>
      </c>
      <c r="C29" s="157">
        <v>0.2</v>
      </c>
      <c r="D29" s="158">
        <v>0.2</v>
      </c>
      <c r="E29" s="159" t="s">
        <v>46</v>
      </c>
      <c r="F29" s="572" t="s">
        <v>47</v>
      </c>
      <c r="G29" s="573"/>
      <c r="H29" s="69"/>
      <c r="I29" s="69"/>
      <c r="J29" s="69"/>
      <c r="K29" s="69"/>
      <c r="L29" s="69"/>
      <c r="M29" s="69"/>
      <c r="N29" s="69"/>
      <c r="O29" s="69"/>
      <c r="P29" s="69"/>
      <c r="Q29" s="114"/>
      <c r="R29" s="114"/>
      <c r="S29" s="114"/>
      <c r="T29" s="155"/>
      <c r="U29" s="155"/>
      <c r="V29" s="155"/>
      <c r="W29" s="155"/>
      <c r="X29" s="88"/>
      <c r="Y29" s="88"/>
      <c r="Z29" s="88"/>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row>
    <row r="30" spans="1:65" ht="19.5" customHeight="1" outlineLevel="1" x14ac:dyDescent="0.35">
      <c r="A30" s="114"/>
      <c r="B30" s="160"/>
      <c r="C30" s="160"/>
      <c r="D30" s="69"/>
      <c r="E30" s="69"/>
      <c r="F30" s="69"/>
      <c r="G30" s="69"/>
      <c r="H30" s="69"/>
      <c r="I30" s="69"/>
      <c r="J30" s="69"/>
      <c r="K30" s="69"/>
      <c r="L30" s="69"/>
      <c r="M30" s="69"/>
      <c r="N30" s="69"/>
      <c r="O30" s="69"/>
      <c r="P30" s="69"/>
      <c r="Q30" s="114"/>
      <c r="R30" s="114"/>
      <c r="S30" s="114"/>
      <c r="T30" s="114"/>
      <c r="U30" s="114"/>
      <c r="V30" s="114"/>
      <c r="W30" s="114"/>
      <c r="X30" s="82" t="s">
        <v>48</v>
      </c>
      <c r="Y30" s="5"/>
      <c r="Z30" s="5"/>
      <c r="AA30" s="5"/>
      <c r="AB30" s="5"/>
      <c r="AC30" s="5"/>
      <c r="AD30" s="5"/>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row>
    <row r="31" spans="1:65" ht="21" customHeight="1" outlineLevel="1" x14ac:dyDescent="0.35">
      <c r="A31" s="584" t="s">
        <v>67</v>
      </c>
      <c r="B31" s="584"/>
      <c r="C31" s="584"/>
      <c r="D31" s="584"/>
      <c r="E31" s="584"/>
      <c r="F31" s="584"/>
      <c r="G31" s="585"/>
      <c r="H31" s="363"/>
      <c r="I31" s="586" t="s">
        <v>43</v>
      </c>
      <c r="J31" s="587"/>
      <c r="K31" s="587"/>
      <c r="L31" s="587"/>
      <c r="M31" s="588"/>
      <c r="N31" s="589" t="s">
        <v>50</v>
      </c>
      <c r="O31" s="590"/>
      <c r="P31" s="590"/>
      <c r="Q31" s="590"/>
      <c r="R31" s="591"/>
      <c r="S31" s="114"/>
      <c r="T31" s="114"/>
      <c r="U31" s="114"/>
      <c r="V31" s="114"/>
      <c r="W31" s="114"/>
      <c r="X31" s="6"/>
      <c r="Y31" s="6"/>
      <c r="Z31" s="567" t="s">
        <v>11</v>
      </c>
      <c r="AA31" s="568"/>
      <c r="AB31" s="568"/>
      <c r="AC31" s="568"/>
      <c r="AD31" s="569"/>
      <c r="AE31" s="567" t="s">
        <v>16</v>
      </c>
      <c r="AF31" s="568"/>
      <c r="AG31" s="568"/>
      <c r="AH31" s="568"/>
      <c r="AI31" s="569"/>
      <c r="AJ31" s="567" t="s">
        <v>24</v>
      </c>
      <c r="AK31" s="568"/>
      <c r="AL31" s="568"/>
      <c r="AM31" s="568"/>
      <c r="AN31" s="569"/>
      <c r="AO31" s="567" t="s">
        <v>13</v>
      </c>
      <c r="AP31" s="568"/>
      <c r="AQ31" s="568"/>
      <c r="AR31" s="568"/>
      <c r="AS31" s="569"/>
      <c r="AT31" s="567" t="s">
        <v>14</v>
      </c>
      <c r="AU31" s="568"/>
      <c r="AV31" s="568"/>
      <c r="AW31" s="568"/>
      <c r="AX31" s="569"/>
      <c r="AY31" s="567" t="s">
        <v>12</v>
      </c>
      <c r="AZ31" s="568"/>
      <c r="BA31" s="568"/>
      <c r="BB31" s="568"/>
      <c r="BC31" s="569"/>
      <c r="BD31" s="567" t="s">
        <v>17</v>
      </c>
      <c r="BE31" s="568"/>
      <c r="BF31" s="568"/>
      <c r="BG31" s="568"/>
      <c r="BH31" s="569"/>
      <c r="BI31" s="567" t="s">
        <v>15</v>
      </c>
      <c r="BJ31" s="568"/>
      <c r="BK31" s="568"/>
      <c r="BL31" s="568"/>
      <c r="BM31" s="569"/>
    </row>
    <row r="32" spans="1:65" ht="54.75" customHeight="1" outlineLevel="1" thickBot="1" x14ac:dyDescent="0.4">
      <c r="A32" s="347" t="s">
        <v>6</v>
      </c>
      <c r="B32" s="116" t="s">
        <v>8</v>
      </c>
      <c r="C32" s="116" t="s">
        <v>3</v>
      </c>
      <c r="D32" s="576" t="s">
        <v>69</v>
      </c>
      <c r="E32" s="577"/>
      <c r="F32" s="116" t="s">
        <v>10</v>
      </c>
      <c r="G32" s="116" t="s">
        <v>0</v>
      </c>
      <c r="H32" s="116" t="s">
        <v>1</v>
      </c>
      <c r="I32" s="364" t="s">
        <v>22</v>
      </c>
      <c r="J32" s="312" t="s">
        <v>30</v>
      </c>
      <c r="K32" s="364" t="s">
        <v>29</v>
      </c>
      <c r="L32" s="312" t="s">
        <v>23</v>
      </c>
      <c r="M32" s="364" t="s">
        <v>49</v>
      </c>
      <c r="N32" s="365" t="s">
        <v>22</v>
      </c>
      <c r="O32" s="366" t="s">
        <v>30</v>
      </c>
      <c r="P32" s="365" t="s">
        <v>29</v>
      </c>
      <c r="Q32" s="366" t="s">
        <v>23</v>
      </c>
      <c r="R32" s="365" t="s">
        <v>49</v>
      </c>
      <c r="S32" s="114"/>
      <c r="T32" s="114"/>
      <c r="U32" s="114"/>
      <c r="V32" s="114"/>
      <c r="W32" s="114"/>
      <c r="X32" s="6"/>
      <c r="Y32" s="6"/>
      <c r="Z32" s="83" t="s">
        <v>22</v>
      </c>
      <c r="AA32" s="84" t="s">
        <v>30</v>
      </c>
      <c r="AB32" s="84" t="s">
        <v>29</v>
      </c>
      <c r="AC32" s="84" t="s">
        <v>23</v>
      </c>
      <c r="AD32" s="85" t="s">
        <v>49</v>
      </c>
      <c r="AE32" s="83" t="s">
        <v>22</v>
      </c>
      <c r="AF32" s="84" t="s">
        <v>30</v>
      </c>
      <c r="AG32" s="84" t="s">
        <v>29</v>
      </c>
      <c r="AH32" s="84" t="s">
        <v>23</v>
      </c>
      <c r="AI32" s="85" t="s">
        <v>49</v>
      </c>
      <c r="AJ32" s="83" t="s">
        <v>22</v>
      </c>
      <c r="AK32" s="84" t="s">
        <v>30</v>
      </c>
      <c r="AL32" s="84" t="s">
        <v>29</v>
      </c>
      <c r="AM32" s="84" t="s">
        <v>23</v>
      </c>
      <c r="AN32" s="85" t="s">
        <v>49</v>
      </c>
      <c r="AO32" s="83" t="s">
        <v>22</v>
      </c>
      <c r="AP32" s="84" t="s">
        <v>30</v>
      </c>
      <c r="AQ32" s="84" t="s">
        <v>29</v>
      </c>
      <c r="AR32" s="84" t="s">
        <v>23</v>
      </c>
      <c r="AS32" s="85" t="s">
        <v>49</v>
      </c>
      <c r="AT32" s="83" t="s">
        <v>22</v>
      </c>
      <c r="AU32" s="84" t="s">
        <v>30</v>
      </c>
      <c r="AV32" s="84" t="s">
        <v>29</v>
      </c>
      <c r="AW32" s="84" t="s">
        <v>23</v>
      </c>
      <c r="AX32" s="85" t="s">
        <v>49</v>
      </c>
      <c r="AY32" s="83" t="s">
        <v>22</v>
      </c>
      <c r="AZ32" s="84" t="s">
        <v>30</v>
      </c>
      <c r="BA32" s="84" t="s">
        <v>29</v>
      </c>
      <c r="BB32" s="84" t="s">
        <v>23</v>
      </c>
      <c r="BC32" s="85"/>
      <c r="BD32" s="83" t="s">
        <v>22</v>
      </c>
      <c r="BE32" s="84" t="s">
        <v>30</v>
      </c>
      <c r="BF32" s="84" t="s">
        <v>29</v>
      </c>
      <c r="BG32" s="84" t="s">
        <v>23</v>
      </c>
      <c r="BH32" s="85"/>
      <c r="BI32" s="83" t="s">
        <v>22</v>
      </c>
      <c r="BJ32" s="84" t="s">
        <v>30</v>
      </c>
      <c r="BK32" s="84" t="s">
        <v>29</v>
      </c>
      <c r="BL32" s="84" t="s">
        <v>23</v>
      </c>
      <c r="BM32" s="85" t="s">
        <v>49</v>
      </c>
    </row>
    <row r="33" spans="1:65" ht="409.5" customHeight="1" outlineLevel="1" x14ac:dyDescent="0.35">
      <c r="A33" s="180" t="s">
        <v>18</v>
      </c>
      <c r="B33" s="306" t="s">
        <v>219</v>
      </c>
      <c r="C33" s="305" t="s">
        <v>262</v>
      </c>
      <c r="D33" s="580" t="s">
        <v>176</v>
      </c>
      <c r="E33" s="581"/>
      <c r="F33" s="181" t="s">
        <v>103</v>
      </c>
      <c r="G33" s="181" t="s">
        <v>104</v>
      </c>
      <c r="H33" s="182" t="s">
        <v>127</v>
      </c>
      <c r="I33" s="327">
        <v>56711</v>
      </c>
      <c r="J33" s="328">
        <v>1191</v>
      </c>
      <c r="K33" s="329">
        <v>756</v>
      </c>
      <c r="L33" s="328">
        <v>11342</v>
      </c>
      <c r="M33" s="316" t="s">
        <v>126</v>
      </c>
      <c r="N33" s="353">
        <v>56711</v>
      </c>
      <c r="O33" s="354">
        <v>1191</v>
      </c>
      <c r="P33" s="353">
        <v>756</v>
      </c>
      <c r="Q33" s="354">
        <v>11342</v>
      </c>
      <c r="R33" s="367" t="s">
        <v>126</v>
      </c>
      <c r="S33" s="114"/>
      <c r="T33" s="114"/>
      <c r="U33" s="114"/>
      <c r="V33" s="114"/>
      <c r="W33" s="114"/>
      <c r="X33" s="6"/>
      <c r="Y33" s="65" t="s">
        <v>18</v>
      </c>
      <c r="Z33" s="330">
        <v>5430</v>
      </c>
      <c r="AA33" s="331">
        <v>77</v>
      </c>
      <c r="AB33" s="331">
        <v>45</v>
      </c>
      <c r="AC33" s="331">
        <v>748</v>
      </c>
      <c r="AD33" s="58"/>
      <c r="AE33" s="330">
        <v>8422</v>
      </c>
      <c r="AF33" s="331">
        <v>107</v>
      </c>
      <c r="AG33" s="331">
        <v>150</v>
      </c>
      <c r="AH33" s="331">
        <v>1560</v>
      </c>
      <c r="AI33" s="58"/>
      <c r="AJ33" s="330">
        <v>14991</v>
      </c>
      <c r="AK33" s="331">
        <v>265</v>
      </c>
      <c r="AL33" s="331">
        <v>101</v>
      </c>
      <c r="AM33" s="331">
        <v>4236</v>
      </c>
      <c r="AN33" s="58"/>
      <c r="AO33" s="330">
        <v>1409</v>
      </c>
      <c r="AP33" s="331">
        <v>26</v>
      </c>
      <c r="AQ33" s="331">
        <v>23</v>
      </c>
      <c r="AR33" s="331">
        <v>1134</v>
      </c>
      <c r="AS33" s="58"/>
      <c r="AT33" s="62">
        <v>13107</v>
      </c>
      <c r="AU33" s="34">
        <v>139</v>
      </c>
      <c r="AV33" s="34">
        <v>16</v>
      </c>
      <c r="AW33" s="34">
        <v>786</v>
      </c>
      <c r="AX33" s="58"/>
      <c r="AY33" s="62">
        <v>6834</v>
      </c>
      <c r="AZ33" s="34">
        <v>71</v>
      </c>
      <c r="BA33" s="34">
        <v>13</v>
      </c>
      <c r="BB33" s="34">
        <v>775</v>
      </c>
      <c r="BC33" s="58"/>
      <c r="BD33" s="62">
        <v>4027</v>
      </c>
      <c r="BE33" s="34">
        <v>485</v>
      </c>
      <c r="BF33" s="34">
        <v>408</v>
      </c>
      <c r="BG33" s="34">
        <v>1326</v>
      </c>
      <c r="BH33" s="58"/>
      <c r="BI33" s="62">
        <v>2490</v>
      </c>
      <c r="BJ33" s="34">
        <v>21</v>
      </c>
      <c r="BK33" s="34">
        <v>0</v>
      </c>
      <c r="BL33" s="34">
        <v>777</v>
      </c>
      <c r="BM33" s="58"/>
    </row>
    <row r="34" spans="1:65" ht="344.25" customHeight="1" outlineLevel="1" x14ac:dyDescent="0.35">
      <c r="A34" s="171" t="s">
        <v>19</v>
      </c>
      <c r="B34" s="305" t="s">
        <v>220</v>
      </c>
      <c r="C34" s="305" t="s">
        <v>195</v>
      </c>
      <c r="D34" s="580" t="s">
        <v>181</v>
      </c>
      <c r="E34" s="581"/>
      <c r="F34" s="181" t="s">
        <v>103</v>
      </c>
      <c r="G34" s="181" t="s">
        <v>104</v>
      </c>
      <c r="H34" s="182" t="s">
        <v>128</v>
      </c>
      <c r="I34" s="318">
        <v>39177</v>
      </c>
      <c r="J34" s="328">
        <v>823</v>
      </c>
      <c r="K34" s="314" t="s">
        <v>126</v>
      </c>
      <c r="L34" s="311" t="s">
        <v>126</v>
      </c>
      <c r="M34" s="302" t="s">
        <v>126</v>
      </c>
      <c r="N34" s="355">
        <v>39177</v>
      </c>
      <c r="O34" s="354">
        <v>823</v>
      </c>
      <c r="P34" s="353" t="s">
        <v>126</v>
      </c>
      <c r="Q34" s="354" t="s">
        <v>126</v>
      </c>
      <c r="R34" s="356" t="s">
        <v>126</v>
      </c>
      <c r="S34" s="114"/>
      <c r="T34" s="114"/>
      <c r="U34" s="114"/>
      <c r="V34" s="114"/>
      <c r="W34" s="114"/>
      <c r="X34" s="6"/>
      <c r="Y34" s="65" t="s">
        <v>18</v>
      </c>
      <c r="Z34" s="330">
        <v>3752</v>
      </c>
      <c r="AA34" s="331">
        <v>53</v>
      </c>
      <c r="AB34" s="34"/>
      <c r="AC34" s="34"/>
      <c r="AD34" s="58"/>
      <c r="AE34" s="330">
        <v>5818</v>
      </c>
      <c r="AF34" s="331">
        <v>74</v>
      </c>
      <c r="AG34" s="34"/>
      <c r="AH34" s="34"/>
      <c r="AI34" s="58"/>
      <c r="AJ34" s="330">
        <v>10356</v>
      </c>
      <c r="AK34" s="331">
        <v>183</v>
      </c>
      <c r="AL34" s="34"/>
      <c r="AM34" s="34"/>
      <c r="AN34" s="58"/>
      <c r="AO34" s="330">
        <v>973</v>
      </c>
      <c r="AP34" s="331">
        <v>18</v>
      </c>
      <c r="AQ34" s="34"/>
      <c r="AR34" s="34"/>
      <c r="AS34" s="58"/>
      <c r="AT34" s="330">
        <v>9055</v>
      </c>
      <c r="AU34" s="331">
        <v>96</v>
      </c>
      <c r="AV34" s="34"/>
      <c r="AW34" s="34"/>
      <c r="AX34" s="58"/>
      <c r="AY34" s="330">
        <v>4721</v>
      </c>
      <c r="AZ34" s="331">
        <v>50</v>
      </c>
      <c r="BA34" s="34"/>
      <c r="BB34" s="34"/>
      <c r="BC34" s="58"/>
      <c r="BD34" s="330">
        <v>2782</v>
      </c>
      <c r="BE34" s="331">
        <v>335</v>
      </c>
      <c r="BF34" s="34"/>
      <c r="BG34" s="34"/>
      <c r="BH34" s="58"/>
      <c r="BI34" s="330">
        <v>1720</v>
      </c>
      <c r="BJ34" s="331">
        <v>14</v>
      </c>
      <c r="BK34" s="34"/>
      <c r="BL34" s="34"/>
      <c r="BM34" s="58"/>
    </row>
    <row r="35" spans="1:65" ht="409.5" customHeight="1" outlineLevel="1" thickBot="1" x14ac:dyDescent="0.4">
      <c r="A35" s="171" t="s">
        <v>20</v>
      </c>
      <c r="B35" s="305" t="s">
        <v>221</v>
      </c>
      <c r="C35" s="305" t="s">
        <v>263</v>
      </c>
      <c r="D35" s="580" t="s">
        <v>180</v>
      </c>
      <c r="E35" s="581"/>
      <c r="F35" s="181" t="s">
        <v>103</v>
      </c>
      <c r="G35" s="181" t="s">
        <v>104</v>
      </c>
      <c r="H35" s="182" t="s">
        <v>129</v>
      </c>
      <c r="I35" s="332">
        <v>14502</v>
      </c>
      <c r="J35" s="328">
        <v>305</v>
      </c>
      <c r="K35" s="333">
        <v>193</v>
      </c>
      <c r="L35" s="311" t="s">
        <v>126</v>
      </c>
      <c r="M35" s="302" t="s">
        <v>126</v>
      </c>
      <c r="N35" s="355">
        <v>14502</v>
      </c>
      <c r="O35" s="354">
        <v>305</v>
      </c>
      <c r="P35" s="353">
        <v>193</v>
      </c>
      <c r="Q35" s="354" t="s">
        <v>126</v>
      </c>
      <c r="R35" s="356" t="s">
        <v>126</v>
      </c>
      <c r="S35" s="114"/>
      <c r="T35" s="114"/>
      <c r="U35" s="114"/>
      <c r="V35" s="114"/>
      <c r="W35" s="114"/>
      <c r="X35" s="6"/>
      <c r="Y35" s="65" t="s">
        <v>18</v>
      </c>
      <c r="Z35" s="330">
        <v>1389</v>
      </c>
      <c r="AA35" s="331">
        <v>20</v>
      </c>
      <c r="AB35" s="331">
        <v>12</v>
      </c>
      <c r="AC35" s="34"/>
      <c r="AD35" s="58"/>
      <c r="AE35" s="330">
        <v>2154</v>
      </c>
      <c r="AF35" s="331">
        <v>27</v>
      </c>
      <c r="AG35" s="331">
        <v>38</v>
      </c>
      <c r="AH35" s="34"/>
      <c r="AI35" s="58"/>
      <c r="AJ35" s="62">
        <v>3833</v>
      </c>
      <c r="AK35" s="34">
        <v>68</v>
      </c>
      <c r="AL35" s="34">
        <v>26</v>
      </c>
      <c r="AM35" s="34"/>
      <c r="AN35" s="58"/>
      <c r="AO35" s="62">
        <v>360</v>
      </c>
      <c r="AP35" s="34">
        <v>7</v>
      </c>
      <c r="AQ35" s="34">
        <v>6</v>
      </c>
      <c r="AR35" s="34"/>
      <c r="AS35" s="58"/>
      <c r="AT35" s="330">
        <v>3351</v>
      </c>
      <c r="AU35" s="331">
        <v>36</v>
      </c>
      <c r="AV35" s="331">
        <v>4</v>
      </c>
      <c r="AW35" s="34"/>
      <c r="AX35" s="58"/>
      <c r="AY35" s="330">
        <v>1748</v>
      </c>
      <c r="AZ35" s="331">
        <v>18</v>
      </c>
      <c r="BA35" s="331">
        <v>3</v>
      </c>
      <c r="BB35" s="34"/>
      <c r="BC35" s="58"/>
      <c r="BD35" s="330">
        <v>1030</v>
      </c>
      <c r="BE35" s="331">
        <v>124</v>
      </c>
      <c r="BF35" s="331">
        <v>104</v>
      </c>
      <c r="BG35" s="34"/>
      <c r="BH35" s="58"/>
      <c r="BI35" s="330">
        <v>637</v>
      </c>
      <c r="BJ35" s="331">
        <v>5</v>
      </c>
      <c r="BK35" s="331">
        <v>0</v>
      </c>
      <c r="BL35" s="34"/>
      <c r="BM35" s="58"/>
    </row>
    <row r="36" spans="1:65" ht="408.75" customHeight="1" outlineLevel="1" thickBot="1" x14ac:dyDescent="0.4">
      <c r="A36" s="171" t="s">
        <v>130</v>
      </c>
      <c r="B36" s="305" t="s">
        <v>222</v>
      </c>
      <c r="C36" s="305" t="s">
        <v>264</v>
      </c>
      <c r="D36" s="580" t="s">
        <v>178</v>
      </c>
      <c r="E36" s="581"/>
      <c r="F36" s="181" t="s">
        <v>103</v>
      </c>
      <c r="G36" s="181" t="s">
        <v>104</v>
      </c>
      <c r="H36" s="182" t="s">
        <v>131</v>
      </c>
      <c r="I36" s="332">
        <v>4834</v>
      </c>
      <c r="J36" s="328">
        <v>102</v>
      </c>
      <c r="K36" s="332">
        <v>64</v>
      </c>
      <c r="L36" s="328" t="s">
        <v>126</v>
      </c>
      <c r="M36" s="316" t="s">
        <v>126</v>
      </c>
      <c r="N36" s="359">
        <v>4834</v>
      </c>
      <c r="O36" s="360">
        <v>102</v>
      </c>
      <c r="P36" s="361">
        <v>64</v>
      </c>
      <c r="Q36" s="360" t="s">
        <v>126</v>
      </c>
      <c r="R36" s="361" t="s">
        <v>126</v>
      </c>
      <c r="S36" s="114"/>
      <c r="T36" s="114"/>
      <c r="U36" s="114"/>
      <c r="V36" s="114"/>
      <c r="W36" s="114"/>
      <c r="X36" s="6"/>
      <c r="Y36" s="65" t="s">
        <v>18</v>
      </c>
      <c r="Z36" s="62">
        <v>463</v>
      </c>
      <c r="AA36" s="34">
        <v>7</v>
      </c>
      <c r="AB36" s="34">
        <v>4</v>
      </c>
      <c r="AC36" s="34"/>
      <c r="AD36" s="58"/>
      <c r="AE36" s="62">
        <v>718</v>
      </c>
      <c r="AF36" s="34">
        <v>9</v>
      </c>
      <c r="AG36" s="34">
        <v>12</v>
      </c>
      <c r="AH36" s="34"/>
      <c r="AI36" s="58"/>
      <c r="AJ36" s="62">
        <v>1278</v>
      </c>
      <c r="AK36" s="34">
        <v>23</v>
      </c>
      <c r="AL36" s="34">
        <v>9</v>
      </c>
      <c r="AM36" s="34"/>
      <c r="AN36" s="58"/>
      <c r="AO36" s="62">
        <v>120</v>
      </c>
      <c r="AP36" s="34">
        <v>2</v>
      </c>
      <c r="AQ36" s="34">
        <v>2</v>
      </c>
      <c r="AR36" s="34"/>
      <c r="AS36" s="58"/>
      <c r="AT36" s="62">
        <v>1117</v>
      </c>
      <c r="AU36" s="34">
        <v>12</v>
      </c>
      <c r="AV36" s="34">
        <v>1</v>
      </c>
      <c r="AW36" s="34"/>
      <c r="AX36" s="58"/>
      <c r="AY36" s="62">
        <v>583</v>
      </c>
      <c r="AZ36" s="34">
        <v>6</v>
      </c>
      <c r="BA36" s="34">
        <v>1</v>
      </c>
      <c r="BB36" s="34"/>
      <c r="BC36" s="58"/>
      <c r="BD36" s="62">
        <v>343</v>
      </c>
      <c r="BE36" s="34">
        <v>41</v>
      </c>
      <c r="BF36" s="34">
        <v>35</v>
      </c>
      <c r="BG36" s="34"/>
      <c r="BH36" s="58"/>
      <c r="BI36" s="62">
        <v>212</v>
      </c>
      <c r="BJ36" s="34">
        <v>2</v>
      </c>
      <c r="BK36" s="34">
        <v>0</v>
      </c>
      <c r="BL36" s="34"/>
      <c r="BM36" s="58"/>
    </row>
    <row r="37" spans="1:65" ht="171.75" customHeight="1" outlineLevel="1" thickBot="1" x14ac:dyDescent="0.4">
      <c r="A37" s="171" t="s">
        <v>132</v>
      </c>
      <c r="B37" s="305" t="s">
        <v>223</v>
      </c>
      <c r="C37" s="305" t="s">
        <v>196</v>
      </c>
      <c r="D37" s="580" t="s">
        <v>133</v>
      </c>
      <c r="E37" s="581"/>
      <c r="F37" s="181" t="s">
        <v>103</v>
      </c>
      <c r="G37" s="181" t="s">
        <v>104</v>
      </c>
      <c r="H37" s="182" t="s">
        <v>134</v>
      </c>
      <c r="I37" s="332">
        <v>162031</v>
      </c>
      <c r="J37" s="328">
        <v>3403</v>
      </c>
      <c r="K37" s="332">
        <v>2161</v>
      </c>
      <c r="L37" s="328">
        <v>32405</v>
      </c>
      <c r="M37" s="316" t="s">
        <v>126</v>
      </c>
      <c r="N37" s="359">
        <f>I37*0.9</f>
        <v>145827.9</v>
      </c>
      <c r="O37" s="360">
        <f t="shared" ref="O37:Q37" si="0">J37*0.9</f>
        <v>3062.7000000000003</v>
      </c>
      <c r="P37" s="361">
        <f t="shared" si="0"/>
        <v>1944.9</v>
      </c>
      <c r="Q37" s="360">
        <f t="shared" si="0"/>
        <v>29164.5</v>
      </c>
      <c r="R37" s="361"/>
      <c r="S37" s="114"/>
      <c r="T37" s="114"/>
      <c r="U37" s="114"/>
      <c r="V37" s="114"/>
      <c r="W37" s="114"/>
      <c r="X37" s="6"/>
      <c r="Y37" s="65" t="s">
        <v>18</v>
      </c>
      <c r="Z37" s="330">
        <v>15515</v>
      </c>
      <c r="AA37" s="331">
        <v>220</v>
      </c>
      <c r="AB37" s="331">
        <v>130</v>
      </c>
      <c r="AC37" s="331">
        <v>2136</v>
      </c>
      <c r="AD37" s="334"/>
      <c r="AE37" s="330">
        <v>24063</v>
      </c>
      <c r="AF37" s="331">
        <v>306</v>
      </c>
      <c r="AG37" s="331">
        <v>428</v>
      </c>
      <c r="AH37" s="331">
        <v>4456</v>
      </c>
      <c r="AI37" s="334"/>
      <c r="AJ37" s="330">
        <v>42832</v>
      </c>
      <c r="AK37" s="331">
        <v>757</v>
      </c>
      <c r="AL37" s="331">
        <v>288</v>
      </c>
      <c r="AM37" s="331">
        <v>12105</v>
      </c>
      <c r="AN37" s="334"/>
      <c r="AO37" s="330">
        <v>4026</v>
      </c>
      <c r="AP37" s="331">
        <v>74</v>
      </c>
      <c r="AQ37" s="331">
        <v>65</v>
      </c>
      <c r="AR37" s="331">
        <v>3241</v>
      </c>
      <c r="AS37" s="334"/>
      <c r="AT37" s="330">
        <v>37449</v>
      </c>
      <c r="AU37" s="331">
        <v>398</v>
      </c>
      <c r="AV37" s="331">
        <v>47</v>
      </c>
      <c r="AW37" s="331">
        <v>2245</v>
      </c>
      <c r="AX37" s="334"/>
      <c r="AY37" s="330">
        <v>19527</v>
      </c>
      <c r="AZ37" s="331">
        <v>205</v>
      </c>
      <c r="BA37" s="331">
        <v>37</v>
      </c>
      <c r="BB37" s="331">
        <v>2213</v>
      </c>
      <c r="BC37" s="334"/>
      <c r="BD37" s="330">
        <v>11505</v>
      </c>
      <c r="BE37" s="331">
        <v>1384</v>
      </c>
      <c r="BF37" s="331">
        <v>1166</v>
      </c>
      <c r="BG37" s="331">
        <v>3790</v>
      </c>
      <c r="BH37" s="334"/>
      <c r="BI37" s="330">
        <v>7114</v>
      </c>
      <c r="BJ37" s="331">
        <v>59</v>
      </c>
      <c r="BK37" s="331">
        <v>0</v>
      </c>
      <c r="BL37" s="331">
        <v>2219</v>
      </c>
      <c r="BM37" s="334"/>
    </row>
    <row r="38" spans="1:65" ht="179.25" customHeight="1" outlineLevel="1" x14ac:dyDescent="0.35">
      <c r="A38" s="171" t="s">
        <v>135</v>
      </c>
      <c r="B38" s="305" t="s">
        <v>224</v>
      </c>
      <c r="C38" s="305" t="s">
        <v>197</v>
      </c>
      <c r="D38" s="580" t="s">
        <v>136</v>
      </c>
      <c r="E38" s="581"/>
      <c r="F38" s="181" t="s">
        <v>103</v>
      </c>
      <c r="G38" s="181" t="s">
        <v>104</v>
      </c>
      <c r="H38" s="182" t="s">
        <v>137</v>
      </c>
      <c r="I38" s="183">
        <v>3800</v>
      </c>
      <c r="J38" s="362" t="s">
        <v>126</v>
      </c>
      <c r="K38" s="316" t="s">
        <v>126</v>
      </c>
      <c r="L38" s="362" t="s">
        <v>126</v>
      </c>
      <c r="M38" s="316" t="s">
        <v>126</v>
      </c>
      <c r="N38" s="355">
        <v>3800</v>
      </c>
      <c r="O38" s="357" t="s">
        <v>126</v>
      </c>
      <c r="P38" s="358" t="s">
        <v>126</v>
      </c>
      <c r="Q38" s="357" t="s">
        <v>126</v>
      </c>
      <c r="R38" s="358" t="s">
        <v>126</v>
      </c>
      <c r="S38" s="114"/>
      <c r="T38" s="114"/>
      <c r="U38" s="114"/>
      <c r="V38" s="114"/>
      <c r="W38" s="114"/>
      <c r="X38" s="6"/>
      <c r="Y38" s="335" t="s">
        <v>18</v>
      </c>
      <c r="Z38" s="330">
        <v>364</v>
      </c>
      <c r="AA38" s="331"/>
      <c r="AB38" s="331"/>
      <c r="AC38" s="331"/>
      <c r="AD38" s="334"/>
      <c r="AE38" s="330">
        <v>564</v>
      </c>
      <c r="AF38" s="331"/>
      <c r="AG38" s="331"/>
      <c r="AH38" s="331"/>
      <c r="AI38" s="334"/>
      <c r="AJ38" s="330">
        <v>1005</v>
      </c>
      <c r="AK38" s="331"/>
      <c r="AL38" s="331"/>
      <c r="AM38" s="331"/>
      <c r="AN38" s="334"/>
      <c r="AO38" s="330">
        <v>94</v>
      </c>
      <c r="AP38" s="331"/>
      <c r="AQ38" s="331"/>
      <c r="AR38" s="331"/>
      <c r="AS38" s="334"/>
      <c r="AT38" s="330">
        <v>878</v>
      </c>
      <c r="AU38" s="331"/>
      <c r="AV38" s="331"/>
      <c r="AW38" s="331"/>
      <c r="AX38" s="334"/>
      <c r="AY38" s="330">
        <v>458</v>
      </c>
      <c r="AZ38" s="331"/>
      <c r="BA38" s="331"/>
      <c r="BB38" s="331"/>
      <c r="BC38" s="334"/>
      <c r="BD38" s="330">
        <v>270</v>
      </c>
      <c r="BE38" s="331"/>
      <c r="BF38" s="331"/>
      <c r="BG38" s="331"/>
      <c r="BH38" s="334"/>
      <c r="BI38" s="330">
        <v>167</v>
      </c>
      <c r="BJ38" s="331"/>
      <c r="BK38" s="331"/>
      <c r="BL38" s="331"/>
      <c r="BM38" s="334"/>
    </row>
    <row r="39" spans="1:65" ht="31.5" customHeight="1" outlineLevel="1" x14ac:dyDescent="0.35">
      <c r="A39" s="114"/>
      <c r="B39" s="69"/>
      <c r="C39" s="69"/>
      <c r="D39" s="69"/>
      <c r="E39" s="69"/>
      <c r="F39" s="69"/>
      <c r="G39" s="69"/>
      <c r="H39" s="69"/>
      <c r="I39" s="69"/>
      <c r="J39" s="69"/>
      <c r="K39" s="69"/>
      <c r="L39" s="114"/>
      <c r="M39" s="114"/>
      <c r="N39" s="114"/>
      <c r="O39" s="114"/>
      <c r="P39" s="114"/>
      <c r="Q39" s="114"/>
      <c r="R39" s="114"/>
      <c r="S39" s="114"/>
      <c r="T39" s="114"/>
      <c r="U39" s="114"/>
      <c r="V39" s="114"/>
      <c r="W39" s="114"/>
      <c r="X39" s="86"/>
      <c r="Y39" s="76"/>
      <c r="Z39" s="76"/>
      <c r="AA39" s="76"/>
      <c r="AB39" s="76"/>
      <c r="AC39" s="76"/>
      <c r="AD39" s="76"/>
      <c r="AE39" s="67"/>
      <c r="AF39" s="67"/>
      <c r="AG39" s="67"/>
      <c r="AH39" s="67"/>
      <c r="AI39" s="67"/>
      <c r="AJ39" s="67"/>
      <c r="AK39" s="67"/>
      <c r="AL39" s="67"/>
      <c r="AM39" s="67"/>
      <c r="AN39" s="67"/>
      <c r="AO39" s="67"/>
      <c r="AP39" s="67"/>
      <c r="AQ39" s="67"/>
      <c r="AR39" s="67"/>
      <c r="AS39" s="67"/>
      <c r="AT39" s="67"/>
      <c r="AU39" s="67"/>
      <c r="AV39" s="67"/>
      <c r="AW39" s="67"/>
      <c r="AX39" s="67"/>
      <c r="AY39" s="67"/>
      <c r="AZ39" s="67"/>
      <c r="BA39" s="67"/>
      <c r="BB39" s="67"/>
      <c r="BC39" s="67"/>
      <c r="BD39" s="67"/>
      <c r="BE39" s="67"/>
      <c r="BF39" s="67"/>
      <c r="BG39" s="67"/>
      <c r="BH39" s="67"/>
      <c r="BI39" s="67"/>
      <c r="BJ39" s="67"/>
      <c r="BK39" s="67"/>
      <c r="BL39" s="67"/>
      <c r="BM39" s="67"/>
    </row>
    <row r="40" spans="1:65" ht="33.75" customHeight="1" outlineLevel="1" x14ac:dyDescent="0.35">
      <c r="A40" s="595" t="s">
        <v>70</v>
      </c>
      <c r="B40" s="595"/>
      <c r="C40" s="595"/>
      <c r="D40" s="595"/>
      <c r="E40" s="595"/>
      <c r="F40" s="595"/>
      <c r="G40" s="595"/>
      <c r="H40" s="174"/>
      <c r="I40" s="174"/>
      <c r="J40" s="174"/>
      <c r="K40" s="174"/>
      <c r="L40" s="174"/>
      <c r="M40" s="174"/>
      <c r="N40" s="174"/>
      <c r="O40" s="174"/>
      <c r="P40" s="174"/>
      <c r="Q40" s="174"/>
      <c r="R40" s="114"/>
      <c r="S40" s="114"/>
      <c r="T40" s="114"/>
      <c r="U40" s="114"/>
      <c r="V40" s="114"/>
      <c r="W40" s="114"/>
      <c r="X40" s="67"/>
      <c r="Y40" s="566"/>
      <c r="Z40" s="566"/>
      <c r="AA40" s="566"/>
      <c r="AB40" s="566"/>
      <c r="AC40" s="566"/>
      <c r="AD40" s="566"/>
      <c r="AE40" s="566"/>
      <c r="AF40" s="566"/>
      <c r="AG40" s="566"/>
      <c r="AH40" s="566"/>
      <c r="AI40" s="566"/>
      <c r="AJ40" s="566"/>
      <c r="AK40" s="566"/>
      <c r="AL40" s="566"/>
      <c r="AM40" s="566"/>
      <c r="AN40" s="566"/>
      <c r="AO40" s="566"/>
      <c r="AP40" s="566"/>
      <c r="AQ40" s="566"/>
      <c r="AR40" s="566"/>
      <c r="AS40" s="566"/>
      <c r="AT40" s="566"/>
      <c r="AU40" s="566"/>
      <c r="AV40" s="566"/>
      <c r="AW40" s="566"/>
      <c r="AX40" s="566"/>
      <c r="AY40" s="566"/>
      <c r="AZ40" s="566"/>
      <c r="BA40" s="566"/>
      <c r="BB40" s="566"/>
      <c r="BC40" s="566"/>
      <c r="BD40" s="566"/>
      <c r="BE40" s="566"/>
      <c r="BF40" s="566"/>
      <c r="BG40" s="566"/>
      <c r="BH40" s="566"/>
      <c r="BI40" s="566"/>
      <c r="BJ40" s="566"/>
      <c r="BK40" s="566"/>
      <c r="BL40" s="566"/>
      <c r="BM40" s="67"/>
    </row>
    <row r="41" spans="1:65" ht="24.6" customHeight="1" outlineLevel="1" x14ac:dyDescent="0.35">
      <c r="A41" s="560" t="s">
        <v>87</v>
      </c>
      <c r="B41" s="561"/>
      <c r="C41" s="561"/>
      <c r="D41" s="561"/>
      <c r="E41" s="561"/>
      <c r="F41" s="561"/>
      <c r="G41" s="561"/>
      <c r="H41" s="175"/>
      <c r="I41" s="175"/>
      <c r="J41" s="175"/>
      <c r="K41" s="114"/>
      <c r="L41" s="114"/>
      <c r="M41" s="114"/>
      <c r="N41" s="114"/>
      <c r="O41" s="114"/>
      <c r="P41" s="114"/>
      <c r="Q41" s="176"/>
      <c r="R41" s="177"/>
      <c r="S41" s="177"/>
      <c r="T41" s="177"/>
      <c r="U41" s="177"/>
      <c r="V41" s="177"/>
      <c r="W41" s="177"/>
      <c r="X41" s="78"/>
      <c r="Y41" s="78"/>
      <c r="Z41" s="78"/>
      <c r="AA41" s="78"/>
      <c r="AB41" s="78"/>
      <c r="AC41" s="78"/>
      <c r="AD41" s="79"/>
      <c r="AE41" s="79"/>
      <c r="AF41" s="79"/>
      <c r="AG41" s="79"/>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c r="BF41" s="67"/>
    </row>
    <row r="42" spans="1:65" ht="24.6" customHeight="1" outlineLevel="1" x14ac:dyDescent="0.35">
      <c r="A42" s="570" t="s">
        <v>88</v>
      </c>
      <c r="B42" s="571"/>
      <c r="C42" s="571"/>
      <c r="D42" s="571"/>
      <c r="E42" s="571"/>
      <c r="F42" s="571"/>
      <c r="G42" s="571"/>
      <c r="H42" s="178"/>
      <c r="I42" s="178"/>
      <c r="J42" s="178"/>
      <c r="K42" s="114"/>
      <c r="L42" s="114"/>
      <c r="M42" s="114"/>
      <c r="N42" s="114"/>
      <c r="O42" s="114"/>
      <c r="P42" s="114"/>
      <c r="Q42" s="176"/>
      <c r="R42" s="179"/>
      <c r="S42" s="179"/>
      <c r="T42" s="179"/>
      <c r="U42" s="179"/>
      <c r="V42" s="179"/>
      <c r="W42" s="179"/>
      <c r="X42" s="79"/>
      <c r="Y42" s="79"/>
      <c r="Z42" s="79"/>
      <c r="AA42" s="79"/>
      <c r="AB42" s="79"/>
      <c r="AC42" s="79"/>
      <c r="AD42" s="79"/>
      <c r="AE42" s="79"/>
      <c r="AF42" s="79"/>
      <c r="AG42" s="79"/>
      <c r="AH42" s="79"/>
      <c r="AI42" s="79"/>
      <c r="AJ42" s="79"/>
      <c r="AK42" s="79"/>
      <c r="AL42" s="79"/>
      <c r="AM42" s="79"/>
      <c r="AN42" s="79"/>
      <c r="AO42" s="79"/>
      <c r="AP42" s="79"/>
      <c r="AQ42" s="79"/>
      <c r="AR42" s="79"/>
      <c r="AS42" s="79"/>
      <c r="AT42" s="79"/>
      <c r="AU42" s="79"/>
      <c r="AV42" s="79"/>
      <c r="AW42" s="79"/>
      <c r="AX42" s="79"/>
      <c r="AY42" s="79"/>
      <c r="AZ42" s="79"/>
      <c r="BA42" s="79"/>
      <c r="BB42" s="79"/>
      <c r="BC42" s="79"/>
      <c r="BD42" s="79"/>
      <c r="BE42" s="79"/>
      <c r="BF42" s="67"/>
    </row>
    <row r="43" spans="1:65" ht="24.6" customHeight="1" outlineLevel="1" x14ac:dyDescent="0.35">
      <c r="A43" s="560" t="s">
        <v>89</v>
      </c>
      <c r="B43" s="561"/>
      <c r="C43" s="561"/>
      <c r="D43" s="561"/>
      <c r="E43" s="561"/>
      <c r="F43" s="561"/>
      <c r="G43" s="561"/>
      <c r="H43" s="178"/>
      <c r="I43" s="178"/>
      <c r="J43" s="178"/>
      <c r="K43" s="114"/>
      <c r="L43" s="114"/>
      <c r="M43" s="114"/>
      <c r="N43" s="114"/>
      <c r="O43" s="114"/>
      <c r="P43" s="114"/>
      <c r="Q43" s="176"/>
      <c r="R43" s="179"/>
      <c r="S43" s="179"/>
      <c r="T43" s="179"/>
      <c r="U43" s="179"/>
      <c r="V43" s="179"/>
      <c r="W43" s="1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67"/>
    </row>
    <row r="44" spans="1:65" ht="24.6" customHeight="1" outlineLevel="1" x14ac:dyDescent="0.35">
      <c r="A44" s="560" t="s">
        <v>179</v>
      </c>
      <c r="B44" s="561"/>
      <c r="C44" s="561"/>
      <c r="D44" s="561"/>
      <c r="E44" s="561"/>
      <c r="F44" s="561"/>
      <c r="G44" s="561"/>
      <c r="H44" s="178"/>
      <c r="I44" s="178"/>
      <c r="J44" s="178"/>
      <c r="K44" s="114"/>
      <c r="L44" s="114"/>
      <c r="M44" s="114"/>
      <c r="N44" s="114"/>
      <c r="O44" s="114"/>
      <c r="P44" s="114"/>
      <c r="Q44" s="176"/>
      <c r="R44" s="179"/>
      <c r="S44" s="179"/>
      <c r="T44" s="179"/>
      <c r="U44" s="179"/>
      <c r="V44" s="179"/>
      <c r="W44" s="1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67"/>
    </row>
    <row r="45" spans="1:65" ht="24.6" customHeight="1" outlineLevel="1" x14ac:dyDescent="0.35">
      <c r="A45" s="560" t="s">
        <v>90</v>
      </c>
      <c r="B45" s="561"/>
      <c r="C45" s="561"/>
      <c r="D45" s="561"/>
      <c r="E45" s="561"/>
      <c r="F45" s="561"/>
      <c r="G45" s="561"/>
      <c r="H45" s="178"/>
      <c r="I45" s="178"/>
      <c r="J45" s="178"/>
      <c r="K45" s="114"/>
      <c r="L45" s="114"/>
      <c r="M45" s="114"/>
      <c r="N45" s="114"/>
      <c r="O45" s="114"/>
      <c r="P45" s="114"/>
      <c r="Q45" s="176"/>
      <c r="R45" s="179"/>
      <c r="S45" s="179"/>
      <c r="T45" s="179"/>
      <c r="U45" s="179"/>
      <c r="V45" s="179"/>
      <c r="W45" s="1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67"/>
    </row>
    <row r="46" spans="1:65" ht="23.25" x14ac:dyDescent="0.35">
      <c r="A46" s="184"/>
      <c r="B46" s="184"/>
      <c r="C46" s="184"/>
      <c r="D46" s="184"/>
      <c r="E46" s="184"/>
      <c r="F46" s="184"/>
      <c r="G46" s="184"/>
      <c r="H46" s="184"/>
      <c r="I46" s="184"/>
      <c r="J46" s="184"/>
      <c r="K46" s="184"/>
      <c r="L46" s="184"/>
      <c r="M46" s="184"/>
      <c r="N46" s="184"/>
      <c r="O46" s="184"/>
      <c r="P46" s="184"/>
      <c r="Q46" s="184"/>
      <c r="R46" s="184"/>
      <c r="S46" s="184"/>
      <c r="T46" s="184"/>
      <c r="U46" s="184"/>
      <c r="V46" s="184"/>
      <c r="W46" s="184"/>
    </row>
    <row r="47" spans="1:65" ht="23.25" x14ac:dyDescent="0.35">
      <c r="A47" s="184"/>
      <c r="B47" s="184"/>
      <c r="C47" s="184"/>
      <c r="D47" s="184"/>
      <c r="E47" s="184"/>
      <c r="F47" s="184"/>
      <c r="G47" s="184"/>
      <c r="H47" s="184"/>
      <c r="I47" s="184"/>
      <c r="J47" s="184"/>
      <c r="K47" s="184"/>
      <c r="L47" s="184"/>
      <c r="M47" s="184"/>
      <c r="N47" s="184"/>
      <c r="O47" s="184"/>
      <c r="P47" s="184"/>
      <c r="Q47" s="184"/>
      <c r="R47" s="184"/>
      <c r="S47" s="184"/>
      <c r="T47" s="184"/>
      <c r="U47" s="184"/>
      <c r="V47" s="184"/>
      <c r="W47" s="184"/>
    </row>
    <row r="48" spans="1:65" ht="48" customHeight="1" x14ac:dyDescent="0.35">
      <c r="A48" s="562" t="s">
        <v>72</v>
      </c>
      <c r="B48" s="562"/>
      <c r="C48" s="562"/>
      <c r="D48" s="562"/>
      <c r="E48" s="562"/>
      <c r="F48" s="562"/>
      <c r="G48" s="562"/>
      <c r="H48" s="562"/>
      <c r="I48" s="562"/>
      <c r="J48" s="562"/>
      <c r="K48" s="562"/>
      <c r="L48" s="562"/>
      <c r="M48" s="562"/>
      <c r="N48" s="562"/>
      <c r="O48" s="562"/>
      <c r="P48" s="562"/>
      <c r="Q48" s="562"/>
      <c r="R48" s="146"/>
      <c r="S48" s="146"/>
      <c r="T48" s="146"/>
      <c r="U48" s="146"/>
      <c r="V48" s="146"/>
      <c r="W48" s="146"/>
      <c r="X48" s="67"/>
      <c r="Y48" s="67"/>
      <c r="Z48" s="67"/>
      <c r="AA48" s="67"/>
      <c r="AB48" s="67"/>
      <c r="AC48" s="67"/>
      <c r="AD48" s="67"/>
      <c r="AE48" s="67"/>
      <c r="AF48" s="67"/>
      <c r="AG48" s="67"/>
      <c r="AH48" s="67"/>
      <c r="AI48" s="67"/>
      <c r="AJ48" s="67"/>
      <c r="AK48" s="67"/>
      <c r="AL48" s="67"/>
      <c r="AM48" s="67"/>
      <c r="AN48" s="67"/>
      <c r="AO48" s="67"/>
      <c r="AP48" s="67"/>
      <c r="AQ48" s="67"/>
      <c r="AR48" s="67"/>
      <c r="AS48" s="67"/>
      <c r="AT48" s="67"/>
      <c r="AU48" s="67"/>
      <c r="AV48" s="67"/>
      <c r="AW48" s="67"/>
      <c r="AX48" s="67"/>
      <c r="AY48" s="67"/>
      <c r="AZ48" s="67"/>
      <c r="BA48" s="67"/>
      <c r="BB48" s="67"/>
      <c r="BC48" s="67"/>
      <c r="BD48" s="67"/>
      <c r="BE48" s="67"/>
      <c r="BF48" s="67"/>
      <c r="BG48" s="67"/>
      <c r="BH48" s="67"/>
      <c r="BI48" s="6"/>
      <c r="BJ48" s="6"/>
      <c r="BK48" s="6"/>
      <c r="BL48" s="6"/>
    </row>
    <row r="49" spans="1:65" s="8" customFormat="1" ht="27.75" customHeight="1" x14ac:dyDescent="0.35">
      <c r="A49" s="72"/>
      <c r="B49" s="72"/>
      <c r="C49" s="72"/>
      <c r="D49" s="72"/>
      <c r="E49" s="73"/>
      <c r="F49" s="73"/>
      <c r="G49" s="73"/>
      <c r="H49" s="73"/>
      <c r="I49" s="73"/>
      <c r="J49" s="73"/>
      <c r="K49" s="73"/>
      <c r="L49" s="73"/>
      <c r="M49" s="73"/>
      <c r="N49" s="73"/>
      <c r="O49" s="73"/>
      <c r="P49" s="146"/>
      <c r="Q49" s="146"/>
      <c r="R49" s="146"/>
      <c r="S49" s="146"/>
      <c r="T49" s="146"/>
      <c r="U49" s="146"/>
      <c r="V49" s="146"/>
      <c r="W49" s="146"/>
      <c r="X49" s="67"/>
      <c r="Y49" s="67"/>
      <c r="Z49" s="67"/>
      <c r="AA49" s="67"/>
      <c r="AB49" s="67"/>
      <c r="AC49" s="67"/>
      <c r="AD49" s="67"/>
      <c r="AE49" s="67"/>
      <c r="AF49" s="67"/>
      <c r="AG49" s="67"/>
      <c r="AH49" s="67"/>
      <c r="AI49" s="67"/>
      <c r="AJ49" s="67"/>
      <c r="AK49" s="67"/>
      <c r="AL49" s="67"/>
      <c r="AM49" s="67"/>
      <c r="AN49" s="67"/>
      <c r="AO49" s="67"/>
      <c r="AP49" s="67"/>
      <c r="AQ49" s="67"/>
      <c r="AR49" s="67"/>
      <c r="AS49" s="67"/>
      <c r="AT49" s="67"/>
      <c r="AU49" s="67"/>
      <c r="AV49" s="67"/>
      <c r="AW49" s="67"/>
      <c r="AX49" s="67"/>
      <c r="AY49" s="67"/>
      <c r="AZ49" s="67"/>
      <c r="BA49" s="67"/>
      <c r="BB49" s="67"/>
      <c r="BC49" s="67"/>
      <c r="BD49" s="67"/>
      <c r="BE49" s="67"/>
      <c r="BF49" s="67"/>
      <c r="BG49" s="67"/>
      <c r="BH49" s="67"/>
      <c r="BI49" s="67"/>
      <c r="BJ49" s="67"/>
      <c r="BK49" s="67"/>
      <c r="BL49" s="67"/>
    </row>
    <row r="50" spans="1:65" ht="29.25" customHeight="1" outlineLevel="1" thickBot="1" x14ac:dyDescent="0.4">
      <c r="A50" s="114"/>
      <c r="B50" s="147" t="s">
        <v>9</v>
      </c>
      <c r="C50" s="148" t="s">
        <v>51</v>
      </c>
      <c r="D50" s="149">
        <v>2018</v>
      </c>
      <c r="E50" s="150">
        <v>2019</v>
      </c>
      <c r="F50" s="563">
        <v>2020</v>
      </c>
      <c r="G50" s="564"/>
      <c r="H50" s="69"/>
      <c r="I50" s="69"/>
      <c r="J50" s="69"/>
      <c r="K50" s="69"/>
      <c r="L50" s="69"/>
      <c r="M50" s="69"/>
      <c r="N50" s="114"/>
      <c r="O50" s="114"/>
      <c r="P50" s="114"/>
      <c r="Q50" s="565"/>
      <c r="R50" s="565"/>
      <c r="S50" s="565"/>
      <c r="T50" s="565"/>
      <c r="U50" s="565"/>
      <c r="V50" s="565"/>
      <c r="W50" s="114"/>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row>
    <row r="51" spans="1:65" ht="23.45" customHeight="1" outlineLevel="1" x14ac:dyDescent="0.35">
      <c r="A51" s="114"/>
      <c r="B51" s="151" t="s">
        <v>27</v>
      </c>
      <c r="C51" s="152">
        <v>16000000</v>
      </c>
      <c r="D51" s="153">
        <v>15000000</v>
      </c>
      <c r="E51" s="154" t="s">
        <v>46</v>
      </c>
      <c r="F51" s="574" t="s">
        <v>47</v>
      </c>
      <c r="G51" s="575"/>
      <c r="H51" s="351"/>
      <c r="I51" s="69"/>
      <c r="J51" s="69"/>
      <c r="K51" s="69"/>
      <c r="L51" s="69"/>
      <c r="M51" s="69"/>
      <c r="N51" s="114"/>
      <c r="O51" s="114"/>
      <c r="P51" s="155"/>
      <c r="Q51" s="155"/>
      <c r="R51" s="155"/>
      <c r="S51" s="155"/>
      <c r="T51" s="155"/>
      <c r="U51" s="114"/>
      <c r="V51" s="114"/>
      <c r="W51" s="114"/>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row>
    <row r="52" spans="1:65" ht="23.45" customHeight="1" outlineLevel="1" x14ac:dyDescent="0.35">
      <c r="A52" s="114"/>
      <c r="B52" s="156" t="s">
        <v>25</v>
      </c>
      <c r="C52" s="157">
        <v>0.4</v>
      </c>
      <c r="D52" s="158">
        <v>0.4</v>
      </c>
      <c r="E52" s="159" t="s">
        <v>46</v>
      </c>
      <c r="F52" s="572" t="s">
        <v>47</v>
      </c>
      <c r="G52" s="573"/>
      <c r="H52" s="69"/>
      <c r="I52" s="69"/>
      <c r="J52" s="69"/>
      <c r="K52" s="69"/>
      <c r="L52" s="69"/>
      <c r="M52" s="69"/>
      <c r="N52" s="69"/>
      <c r="O52" s="69"/>
      <c r="P52" s="69"/>
      <c r="Q52" s="114"/>
      <c r="R52" s="114"/>
      <c r="S52" s="114"/>
      <c r="T52" s="155"/>
      <c r="U52" s="155"/>
      <c r="V52" s="155"/>
      <c r="W52" s="155"/>
      <c r="X52" s="88"/>
      <c r="Y52" s="88"/>
      <c r="Z52" s="88"/>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row>
    <row r="53" spans="1:65" ht="23.45" customHeight="1" outlineLevel="1" x14ac:dyDescent="0.35">
      <c r="A53" s="114"/>
      <c r="B53" s="156" t="s">
        <v>26</v>
      </c>
      <c r="C53" s="157">
        <v>0.6</v>
      </c>
      <c r="D53" s="158">
        <v>0.6</v>
      </c>
      <c r="E53" s="159" t="s">
        <v>46</v>
      </c>
      <c r="F53" s="572" t="s">
        <v>47</v>
      </c>
      <c r="G53" s="573"/>
      <c r="H53" s="69"/>
      <c r="I53" s="69"/>
      <c r="J53" s="69"/>
      <c r="K53" s="69"/>
      <c r="L53" s="69"/>
      <c r="M53" s="69"/>
      <c r="N53" s="69"/>
      <c r="O53" s="69"/>
      <c r="P53" s="69"/>
      <c r="Q53" s="114"/>
      <c r="R53" s="114"/>
      <c r="S53" s="114"/>
      <c r="T53" s="155"/>
      <c r="U53" s="155"/>
      <c r="V53" s="155"/>
      <c r="W53" s="155"/>
      <c r="X53" s="88"/>
      <c r="Y53" s="88"/>
      <c r="Z53" s="88"/>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row>
    <row r="54" spans="1:65" ht="19.5" customHeight="1" outlineLevel="1" x14ac:dyDescent="0.35">
      <c r="A54" s="114"/>
      <c r="B54" s="160"/>
      <c r="C54" s="160"/>
      <c r="D54" s="69"/>
      <c r="E54" s="69"/>
      <c r="F54" s="69"/>
      <c r="G54" s="69"/>
      <c r="H54" s="69"/>
      <c r="I54" s="69"/>
      <c r="J54" s="69"/>
      <c r="K54" s="69"/>
      <c r="L54" s="69"/>
      <c r="M54" s="69"/>
      <c r="N54" s="69"/>
      <c r="O54" s="69"/>
      <c r="P54" s="69"/>
      <c r="Q54" s="114"/>
      <c r="R54" s="114"/>
      <c r="S54" s="114"/>
      <c r="T54" s="114"/>
      <c r="U54" s="114"/>
      <c r="V54" s="114"/>
      <c r="W54" s="114"/>
      <c r="X54" s="82" t="s">
        <v>48</v>
      </c>
      <c r="Y54" s="5"/>
      <c r="Z54" s="5"/>
      <c r="AA54" s="5"/>
      <c r="AB54" s="5"/>
      <c r="AC54" s="5"/>
      <c r="AD54" s="5"/>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row>
    <row r="55" spans="1:65" ht="21" customHeight="1" outlineLevel="1" x14ac:dyDescent="0.35">
      <c r="A55" s="584" t="s">
        <v>74</v>
      </c>
      <c r="B55" s="584"/>
      <c r="C55" s="584"/>
      <c r="D55" s="584"/>
      <c r="E55" s="584"/>
      <c r="F55" s="584"/>
      <c r="G55" s="585"/>
      <c r="H55" s="363"/>
      <c r="I55" s="586" t="s">
        <v>43</v>
      </c>
      <c r="J55" s="587"/>
      <c r="K55" s="587"/>
      <c r="L55" s="587"/>
      <c r="M55" s="588"/>
      <c r="N55" s="589" t="s">
        <v>50</v>
      </c>
      <c r="O55" s="590"/>
      <c r="P55" s="590"/>
      <c r="Q55" s="590"/>
      <c r="R55" s="591"/>
      <c r="S55" s="114"/>
      <c r="T55" s="114"/>
      <c r="U55" s="114"/>
      <c r="V55" s="114"/>
      <c r="W55" s="114"/>
      <c r="X55" s="6"/>
      <c r="Y55" s="6"/>
      <c r="Z55" s="567" t="s">
        <v>11</v>
      </c>
      <c r="AA55" s="568"/>
      <c r="AB55" s="568"/>
      <c r="AC55" s="568"/>
      <c r="AD55" s="569"/>
      <c r="AE55" s="567" t="s">
        <v>16</v>
      </c>
      <c r="AF55" s="568"/>
      <c r="AG55" s="568"/>
      <c r="AH55" s="568"/>
      <c r="AI55" s="569"/>
      <c r="AJ55" s="567" t="s">
        <v>24</v>
      </c>
      <c r="AK55" s="568"/>
      <c r="AL55" s="568"/>
      <c r="AM55" s="568"/>
      <c r="AN55" s="569"/>
      <c r="AO55" s="567" t="s">
        <v>13</v>
      </c>
      <c r="AP55" s="568"/>
      <c r="AQ55" s="568"/>
      <c r="AR55" s="568"/>
      <c r="AS55" s="569"/>
      <c r="AT55" s="567" t="s">
        <v>14</v>
      </c>
      <c r="AU55" s="568"/>
      <c r="AV55" s="568"/>
      <c r="AW55" s="568"/>
      <c r="AX55" s="569"/>
      <c r="AY55" s="567" t="s">
        <v>12</v>
      </c>
      <c r="AZ55" s="568"/>
      <c r="BA55" s="568"/>
      <c r="BB55" s="568"/>
      <c r="BC55" s="569"/>
      <c r="BD55" s="567" t="s">
        <v>17</v>
      </c>
      <c r="BE55" s="568"/>
      <c r="BF55" s="568"/>
      <c r="BG55" s="568"/>
      <c r="BH55" s="569"/>
      <c r="BI55" s="567" t="s">
        <v>15</v>
      </c>
      <c r="BJ55" s="568"/>
      <c r="BK55" s="568"/>
      <c r="BL55" s="568"/>
      <c r="BM55" s="569"/>
    </row>
    <row r="56" spans="1:65" ht="47.25" outlineLevel="1" thickBot="1" x14ac:dyDescent="0.4">
      <c r="A56" s="347" t="s">
        <v>6</v>
      </c>
      <c r="B56" s="116" t="s">
        <v>8</v>
      </c>
      <c r="C56" s="116" t="s">
        <v>3</v>
      </c>
      <c r="D56" s="576" t="s">
        <v>69</v>
      </c>
      <c r="E56" s="577"/>
      <c r="F56" s="116" t="s">
        <v>10</v>
      </c>
      <c r="G56" s="116" t="s">
        <v>0</v>
      </c>
      <c r="H56" s="363" t="s">
        <v>1</v>
      </c>
      <c r="I56" s="368" t="s">
        <v>22</v>
      </c>
      <c r="J56" s="369" t="s">
        <v>30</v>
      </c>
      <c r="K56" s="368" t="s">
        <v>29</v>
      </c>
      <c r="L56" s="369" t="s">
        <v>23</v>
      </c>
      <c r="M56" s="368" t="s">
        <v>49</v>
      </c>
      <c r="N56" s="370" t="s">
        <v>22</v>
      </c>
      <c r="O56" s="371" t="s">
        <v>30</v>
      </c>
      <c r="P56" s="370" t="s">
        <v>29</v>
      </c>
      <c r="Q56" s="371" t="s">
        <v>23</v>
      </c>
      <c r="R56" s="370" t="s">
        <v>49</v>
      </c>
      <c r="S56" s="114"/>
      <c r="T56" s="114"/>
      <c r="U56" s="114"/>
      <c r="V56" s="114"/>
      <c r="W56" s="114"/>
      <c r="X56" s="6"/>
      <c r="Y56" s="6"/>
      <c r="Z56" s="83" t="s">
        <v>22</v>
      </c>
      <c r="AA56" s="84" t="s">
        <v>30</v>
      </c>
      <c r="AB56" s="84" t="s">
        <v>29</v>
      </c>
      <c r="AC56" s="84" t="s">
        <v>23</v>
      </c>
      <c r="AD56" s="85" t="s">
        <v>49</v>
      </c>
      <c r="AE56" s="83" t="s">
        <v>22</v>
      </c>
      <c r="AF56" s="84" t="s">
        <v>30</v>
      </c>
      <c r="AG56" s="84" t="s">
        <v>29</v>
      </c>
      <c r="AH56" s="84" t="s">
        <v>23</v>
      </c>
      <c r="AI56" s="85" t="s">
        <v>49</v>
      </c>
      <c r="AJ56" s="83" t="s">
        <v>22</v>
      </c>
      <c r="AK56" s="84" t="s">
        <v>30</v>
      </c>
      <c r="AL56" s="84" t="s">
        <v>29</v>
      </c>
      <c r="AM56" s="84" t="s">
        <v>23</v>
      </c>
      <c r="AN56" s="85" t="s">
        <v>49</v>
      </c>
      <c r="AO56" s="83" t="s">
        <v>22</v>
      </c>
      <c r="AP56" s="84" t="s">
        <v>30</v>
      </c>
      <c r="AQ56" s="84" t="s">
        <v>29</v>
      </c>
      <c r="AR56" s="84" t="s">
        <v>23</v>
      </c>
      <c r="AS56" s="85" t="s">
        <v>49</v>
      </c>
      <c r="AT56" s="83" t="s">
        <v>22</v>
      </c>
      <c r="AU56" s="84" t="s">
        <v>30</v>
      </c>
      <c r="AV56" s="84" t="s">
        <v>29</v>
      </c>
      <c r="AW56" s="84" t="s">
        <v>23</v>
      </c>
      <c r="AX56" s="85" t="s">
        <v>49</v>
      </c>
      <c r="AY56" s="83" t="s">
        <v>22</v>
      </c>
      <c r="AZ56" s="84" t="s">
        <v>30</v>
      </c>
      <c r="BA56" s="84" t="s">
        <v>29</v>
      </c>
      <c r="BB56" s="84" t="s">
        <v>23</v>
      </c>
      <c r="BC56" s="85"/>
      <c r="BD56" s="83" t="s">
        <v>22</v>
      </c>
      <c r="BE56" s="84" t="s">
        <v>30</v>
      </c>
      <c r="BF56" s="84" t="s">
        <v>29</v>
      </c>
      <c r="BG56" s="84" t="s">
        <v>23</v>
      </c>
      <c r="BH56" s="85"/>
      <c r="BI56" s="83" t="s">
        <v>22</v>
      </c>
      <c r="BJ56" s="84" t="s">
        <v>30</v>
      </c>
      <c r="BK56" s="84" t="s">
        <v>29</v>
      </c>
      <c r="BL56" s="84" t="s">
        <v>23</v>
      </c>
      <c r="BM56" s="85" t="s">
        <v>49</v>
      </c>
    </row>
    <row r="57" spans="1:65" ht="203.25" customHeight="1" outlineLevel="1" x14ac:dyDescent="0.35">
      <c r="A57" s="180" t="s">
        <v>18</v>
      </c>
      <c r="B57" s="305" t="s">
        <v>225</v>
      </c>
      <c r="C57" s="305" t="s">
        <v>177</v>
      </c>
      <c r="D57" s="578" t="s">
        <v>265</v>
      </c>
      <c r="E57" s="579"/>
      <c r="F57" s="181" t="s">
        <v>138</v>
      </c>
      <c r="G57" s="181" t="s">
        <v>121</v>
      </c>
      <c r="H57" s="171">
        <v>1</v>
      </c>
      <c r="I57" s="314" t="s">
        <v>126</v>
      </c>
      <c r="J57" s="339" t="s">
        <v>126</v>
      </c>
      <c r="K57" s="314" t="s">
        <v>126</v>
      </c>
      <c r="L57" s="339" t="s">
        <v>126</v>
      </c>
      <c r="M57" s="336">
        <v>200</v>
      </c>
      <c r="N57" s="355" t="s">
        <v>126</v>
      </c>
      <c r="O57" s="357" t="s">
        <v>126</v>
      </c>
      <c r="P57" s="358" t="s">
        <v>126</v>
      </c>
      <c r="Q57" s="357" t="s">
        <v>126</v>
      </c>
      <c r="R57" s="358">
        <f>M57*0.94</f>
        <v>188</v>
      </c>
      <c r="S57" s="114"/>
      <c r="T57" s="114"/>
      <c r="U57" s="114"/>
      <c r="V57" s="114"/>
      <c r="W57" s="114"/>
      <c r="X57" s="6"/>
      <c r="Y57" s="65" t="s">
        <v>18</v>
      </c>
      <c r="Z57" s="62"/>
      <c r="AA57" s="34"/>
      <c r="AB57" s="34"/>
      <c r="AC57" s="34"/>
      <c r="AD57" s="58"/>
      <c r="AE57" s="62"/>
      <c r="AF57" s="34"/>
      <c r="AG57" s="34"/>
      <c r="AH57" s="34"/>
      <c r="AI57" s="58"/>
      <c r="AJ57" s="62"/>
      <c r="AK57" s="34"/>
      <c r="AL57" s="34"/>
      <c r="AM57" s="34"/>
      <c r="AN57" s="58"/>
      <c r="AO57" s="62"/>
      <c r="AP57" s="34"/>
      <c r="AQ57" s="34"/>
      <c r="AR57" s="34"/>
      <c r="AS57" s="58"/>
      <c r="AT57" s="62"/>
      <c r="AU57" s="34"/>
      <c r="AV57" s="34"/>
      <c r="AW57" s="34"/>
      <c r="AX57" s="58"/>
      <c r="AY57" s="62"/>
      <c r="AZ57" s="34"/>
      <c r="BA57" s="34"/>
      <c r="BB57" s="34"/>
      <c r="BC57" s="58"/>
      <c r="BD57" s="62"/>
      <c r="BE57" s="34"/>
      <c r="BF57" s="34"/>
      <c r="BG57" s="34"/>
      <c r="BH57" s="58"/>
      <c r="BI57" s="62"/>
      <c r="BJ57" s="34"/>
      <c r="BK57" s="34"/>
      <c r="BL57" s="34"/>
      <c r="BM57" s="58"/>
    </row>
    <row r="58" spans="1:65" ht="325.5" customHeight="1" outlineLevel="1" x14ac:dyDescent="0.35">
      <c r="A58" s="186" t="s">
        <v>19</v>
      </c>
      <c r="B58" s="305" t="s">
        <v>226</v>
      </c>
      <c r="C58" s="305" t="s">
        <v>198</v>
      </c>
      <c r="D58" s="580" t="s">
        <v>146</v>
      </c>
      <c r="E58" s="581"/>
      <c r="F58" s="167" t="s">
        <v>103</v>
      </c>
      <c r="G58" s="181" t="s">
        <v>139</v>
      </c>
      <c r="H58" s="305" t="s">
        <v>140</v>
      </c>
      <c r="I58" s="314" t="s">
        <v>126</v>
      </c>
      <c r="J58" s="339" t="s">
        <v>126</v>
      </c>
      <c r="K58" s="314" t="s">
        <v>126</v>
      </c>
      <c r="L58" s="339">
        <v>4200</v>
      </c>
      <c r="M58" s="320" t="s">
        <v>126</v>
      </c>
      <c r="N58" s="355" t="s">
        <v>126</v>
      </c>
      <c r="O58" s="357" t="s">
        <v>126</v>
      </c>
      <c r="P58" s="358" t="s">
        <v>126</v>
      </c>
      <c r="Q58" s="357">
        <f>L58*0.94</f>
        <v>3948</v>
      </c>
      <c r="R58" s="358" t="s">
        <v>126</v>
      </c>
      <c r="S58" s="114"/>
      <c r="T58" s="114"/>
      <c r="U58" s="114"/>
      <c r="V58" s="114"/>
      <c r="W58" s="114"/>
      <c r="X58" s="86"/>
      <c r="Y58" s="65" t="s">
        <v>19</v>
      </c>
      <c r="Z58" s="62"/>
      <c r="AA58" s="34"/>
      <c r="AB58" s="34"/>
      <c r="AC58" s="34"/>
      <c r="AD58" s="58"/>
      <c r="AE58" s="62"/>
      <c r="AF58" s="34"/>
      <c r="AG58" s="34"/>
      <c r="AH58" s="34"/>
      <c r="AI58" s="58"/>
      <c r="AJ58" s="62"/>
      <c r="AK58" s="34"/>
      <c r="AL58" s="34"/>
      <c r="AM58" s="34"/>
      <c r="AN58" s="58"/>
      <c r="AO58" s="62"/>
      <c r="AP58" s="34"/>
      <c r="AQ58" s="34"/>
      <c r="AR58" s="34"/>
      <c r="AS58" s="58"/>
      <c r="AT58" s="62"/>
      <c r="AU58" s="34"/>
      <c r="AV58" s="34"/>
      <c r="AW58" s="34"/>
      <c r="AX58" s="58"/>
      <c r="AY58" s="62"/>
      <c r="AZ58" s="34"/>
      <c r="BA58" s="34"/>
      <c r="BB58" s="34"/>
      <c r="BC58" s="58"/>
      <c r="BD58" s="62"/>
      <c r="BE58" s="34"/>
      <c r="BF58" s="34"/>
      <c r="BG58" s="34"/>
      <c r="BH58" s="58"/>
      <c r="BI58" s="62"/>
      <c r="BJ58" s="34"/>
      <c r="BK58" s="34"/>
      <c r="BL58" s="34"/>
      <c r="BM58" s="58"/>
    </row>
    <row r="59" spans="1:65" ht="99" customHeight="1" outlineLevel="1" x14ac:dyDescent="0.35">
      <c r="A59" s="186" t="s">
        <v>20</v>
      </c>
      <c r="B59" s="348" t="s">
        <v>227</v>
      </c>
      <c r="C59" s="305" t="s">
        <v>141</v>
      </c>
      <c r="D59" s="580" t="s">
        <v>142</v>
      </c>
      <c r="E59" s="581"/>
      <c r="F59" s="167" t="s">
        <v>266</v>
      </c>
      <c r="G59" s="181" t="s">
        <v>121</v>
      </c>
      <c r="H59" s="167">
        <v>2</v>
      </c>
      <c r="I59" s="582" t="s">
        <v>143</v>
      </c>
      <c r="J59" s="582"/>
      <c r="K59" s="582"/>
      <c r="L59" s="582"/>
      <c r="M59" s="582"/>
      <c r="N59" s="592" t="s">
        <v>250</v>
      </c>
      <c r="O59" s="593"/>
      <c r="P59" s="593"/>
      <c r="Q59" s="593"/>
      <c r="R59" s="594"/>
      <c r="S59" s="114"/>
      <c r="T59" s="114"/>
      <c r="U59" s="114"/>
      <c r="V59" s="114"/>
      <c r="W59" s="114"/>
      <c r="X59" s="86"/>
      <c r="Y59" s="65" t="s">
        <v>20</v>
      </c>
      <c r="Z59" s="62"/>
      <c r="AA59" s="34"/>
      <c r="AB59" s="34"/>
      <c r="AC59" s="34"/>
      <c r="AD59" s="58"/>
      <c r="AE59" s="62"/>
      <c r="AF59" s="34"/>
      <c r="AG59" s="34"/>
      <c r="AH59" s="34"/>
      <c r="AI59" s="58"/>
      <c r="AJ59" s="62"/>
      <c r="AK59" s="34"/>
      <c r="AL59" s="34"/>
      <c r="AM59" s="34"/>
      <c r="AN59" s="58"/>
      <c r="AO59" s="62"/>
      <c r="AP59" s="34"/>
      <c r="AQ59" s="34"/>
      <c r="AR59" s="34"/>
      <c r="AS59" s="58"/>
      <c r="AT59" s="62"/>
      <c r="AU59" s="34"/>
      <c r="AV59" s="34"/>
      <c r="AW59" s="34"/>
      <c r="AX59" s="58"/>
      <c r="AY59" s="62"/>
      <c r="AZ59" s="34"/>
      <c r="BA59" s="34"/>
      <c r="BB59" s="34"/>
      <c r="BC59" s="58"/>
      <c r="BD59" s="62"/>
      <c r="BE59" s="34"/>
      <c r="BF59" s="34"/>
      <c r="BG59" s="34"/>
      <c r="BH59" s="58"/>
      <c r="BI59" s="62"/>
      <c r="BJ59" s="34"/>
      <c r="BK59" s="34"/>
      <c r="BL59" s="34"/>
      <c r="BM59" s="58"/>
    </row>
    <row r="60" spans="1:65" ht="140.25" customHeight="1" outlineLevel="1" x14ac:dyDescent="0.35">
      <c r="A60" s="186" t="s">
        <v>130</v>
      </c>
      <c r="B60" s="305" t="s">
        <v>228</v>
      </c>
      <c r="C60" s="305" t="s">
        <v>199</v>
      </c>
      <c r="D60" s="580" t="s">
        <v>144</v>
      </c>
      <c r="E60" s="581"/>
      <c r="F60" s="167" t="s">
        <v>103</v>
      </c>
      <c r="G60" s="181" t="s">
        <v>139</v>
      </c>
      <c r="H60" s="305" t="s">
        <v>145</v>
      </c>
      <c r="I60" s="338">
        <v>81015</v>
      </c>
      <c r="J60" s="340">
        <v>1701</v>
      </c>
      <c r="K60" s="338">
        <v>1081</v>
      </c>
      <c r="L60" s="340">
        <v>16203</v>
      </c>
      <c r="M60" s="337"/>
      <c r="N60" s="359">
        <f>I60*0.94</f>
        <v>76154.099999999991</v>
      </c>
      <c r="O60" s="360">
        <f t="shared" ref="O60:Q60" si="1">J60*0.94</f>
        <v>1598.9399999999998</v>
      </c>
      <c r="P60" s="361">
        <f t="shared" si="1"/>
        <v>1016.14</v>
      </c>
      <c r="Q60" s="360">
        <f t="shared" si="1"/>
        <v>15230.82</v>
      </c>
      <c r="R60" s="361" t="s">
        <v>126</v>
      </c>
      <c r="S60" s="114"/>
      <c r="T60" s="114"/>
      <c r="U60" s="114"/>
      <c r="V60" s="114"/>
      <c r="W60" s="114"/>
      <c r="X60" s="86"/>
      <c r="Y60" s="65" t="s">
        <v>130</v>
      </c>
      <c r="Z60" s="330">
        <v>7758</v>
      </c>
      <c r="AA60" s="331">
        <v>110</v>
      </c>
      <c r="AB60" s="331">
        <v>65</v>
      </c>
      <c r="AC60" s="331">
        <v>1068</v>
      </c>
      <c r="AD60" s="334"/>
      <c r="AE60" s="330">
        <v>12031</v>
      </c>
      <c r="AF60" s="331">
        <v>153</v>
      </c>
      <c r="AG60" s="331">
        <v>214</v>
      </c>
      <c r="AH60" s="331">
        <v>2228</v>
      </c>
      <c r="AI60" s="334"/>
      <c r="AJ60" s="330">
        <v>21416</v>
      </c>
      <c r="AK60" s="331">
        <v>378</v>
      </c>
      <c r="AL60" s="331">
        <v>144</v>
      </c>
      <c r="AM60" s="331">
        <v>6052</v>
      </c>
      <c r="AN60" s="334"/>
      <c r="AO60" s="330">
        <v>2013</v>
      </c>
      <c r="AP60" s="331">
        <v>37</v>
      </c>
      <c r="AQ60" s="331">
        <v>33</v>
      </c>
      <c r="AR60" s="331">
        <v>1621</v>
      </c>
      <c r="AS60" s="334"/>
      <c r="AT60" s="330">
        <v>18724</v>
      </c>
      <c r="AU60" s="331">
        <v>199</v>
      </c>
      <c r="AV60" s="331">
        <v>24</v>
      </c>
      <c r="AW60" s="331">
        <v>1123</v>
      </c>
      <c r="AX60" s="334"/>
      <c r="AY60" s="330">
        <v>9763</v>
      </c>
      <c r="AZ60" s="331">
        <v>102</v>
      </c>
      <c r="BA60" s="331">
        <v>18</v>
      </c>
      <c r="BB60" s="331">
        <v>1107</v>
      </c>
      <c r="BC60" s="334"/>
      <c r="BD60" s="330">
        <v>5753</v>
      </c>
      <c r="BE60" s="331">
        <v>692</v>
      </c>
      <c r="BF60" s="331">
        <v>583</v>
      </c>
      <c r="BG60" s="331">
        <v>1895</v>
      </c>
      <c r="BH60" s="334"/>
      <c r="BI60" s="330">
        <v>3557</v>
      </c>
      <c r="BJ60" s="331">
        <v>30</v>
      </c>
      <c r="BK60" s="331">
        <v>0</v>
      </c>
      <c r="BL60" s="331">
        <v>1109</v>
      </c>
      <c r="BM60" s="58"/>
    </row>
    <row r="61" spans="1:65" ht="29.25" customHeight="1" outlineLevel="1" x14ac:dyDescent="0.35">
      <c r="A61" s="583" t="s">
        <v>73</v>
      </c>
      <c r="B61" s="583"/>
      <c r="C61" s="583"/>
      <c r="D61" s="583"/>
      <c r="E61" s="583"/>
      <c r="F61" s="583"/>
      <c r="G61" s="583"/>
      <c r="H61" s="583"/>
      <c r="I61" s="583"/>
      <c r="J61" s="583"/>
      <c r="K61" s="583"/>
      <c r="L61" s="583"/>
      <c r="M61" s="583"/>
      <c r="N61" s="583"/>
      <c r="O61" s="583"/>
      <c r="P61" s="583"/>
      <c r="Q61" s="583"/>
      <c r="R61" s="583"/>
      <c r="S61" s="114"/>
      <c r="T61" s="114"/>
      <c r="U61" s="114"/>
      <c r="V61" s="114"/>
      <c r="W61" s="114"/>
      <c r="X61" s="67"/>
      <c r="Y61" s="566"/>
      <c r="Z61" s="566"/>
      <c r="AA61" s="566"/>
      <c r="AB61" s="566"/>
      <c r="AC61" s="566"/>
      <c r="AD61" s="566"/>
      <c r="AE61" s="566"/>
      <c r="AF61" s="566"/>
      <c r="AG61" s="566"/>
      <c r="AH61" s="566"/>
      <c r="AI61" s="566"/>
      <c r="AJ61" s="566"/>
      <c r="AK61" s="566"/>
      <c r="AL61" s="566"/>
      <c r="AM61" s="566"/>
      <c r="AN61" s="566"/>
      <c r="AO61" s="566"/>
      <c r="AP61" s="566"/>
      <c r="AQ61" s="566"/>
      <c r="AR61" s="566"/>
      <c r="AS61" s="566"/>
      <c r="AT61" s="566"/>
      <c r="AU61" s="566"/>
      <c r="AV61" s="566"/>
      <c r="AW61" s="566"/>
      <c r="AX61" s="566"/>
      <c r="AY61" s="566"/>
      <c r="AZ61" s="566"/>
      <c r="BA61" s="566"/>
      <c r="BB61" s="566"/>
      <c r="BC61" s="566"/>
      <c r="BD61" s="566"/>
      <c r="BE61" s="566"/>
      <c r="BF61" s="566"/>
      <c r="BG61" s="566"/>
      <c r="BH61" s="566"/>
      <c r="BI61" s="566"/>
      <c r="BJ61" s="566"/>
      <c r="BK61" s="566"/>
      <c r="BL61" s="566"/>
      <c r="BM61" s="67"/>
    </row>
    <row r="62" spans="1:65" ht="24.6" customHeight="1" outlineLevel="1" x14ac:dyDescent="0.25">
      <c r="A62" s="560" t="s">
        <v>92</v>
      </c>
      <c r="B62" s="561"/>
      <c r="C62" s="561"/>
      <c r="D62" s="561"/>
      <c r="E62" s="561"/>
      <c r="F62" s="561"/>
      <c r="G62" s="561"/>
      <c r="H62" s="93"/>
      <c r="I62" s="93"/>
      <c r="J62" s="93"/>
      <c r="K62" s="372"/>
      <c r="L62" s="372"/>
      <c r="M62" s="372"/>
      <c r="N62" s="372"/>
      <c r="O62" s="372"/>
      <c r="P62" s="372"/>
      <c r="Q62" s="373"/>
      <c r="R62" s="177"/>
      <c r="S62" s="177"/>
      <c r="T62" s="177"/>
      <c r="U62" s="177"/>
      <c r="V62" s="177"/>
      <c r="W62" s="177"/>
      <c r="X62" s="78"/>
      <c r="Y62" s="78"/>
      <c r="Z62" s="78"/>
      <c r="AA62" s="78"/>
      <c r="AB62" s="78"/>
      <c r="AC62" s="78"/>
      <c r="AD62" s="78"/>
      <c r="AE62" s="78"/>
      <c r="AF62" s="78"/>
      <c r="AG62" s="78"/>
      <c r="AH62" s="78"/>
      <c r="AI62" s="78"/>
      <c r="AJ62" s="78"/>
      <c r="AK62" s="78"/>
      <c r="AL62" s="78"/>
      <c r="AM62" s="78"/>
      <c r="AN62" s="78"/>
      <c r="AO62" s="78"/>
      <c r="AP62" s="78"/>
      <c r="AQ62" s="78"/>
      <c r="AR62" s="78"/>
      <c r="AS62" s="78"/>
      <c r="AT62" s="78"/>
      <c r="AU62" s="78"/>
      <c r="AV62" s="78"/>
      <c r="AW62" s="78"/>
      <c r="AX62" s="78"/>
      <c r="AY62" s="78"/>
      <c r="AZ62" s="78"/>
      <c r="BA62" s="78"/>
      <c r="BB62" s="78"/>
      <c r="BC62" s="78"/>
      <c r="BD62" s="78"/>
      <c r="BE62" s="78"/>
      <c r="BF62" s="67"/>
    </row>
    <row r="63" spans="1:65" ht="24.6" customHeight="1" outlineLevel="1" x14ac:dyDescent="0.25">
      <c r="A63" s="570" t="s">
        <v>93</v>
      </c>
      <c r="B63" s="571"/>
      <c r="C63" s="571"/>
      <c r="D63" s="571"/>
      <c r="E63" s="571"/>
      <c r="F63" s="571"/>
      <c r="G63" s="571"/>
      <c r="H63" s="374"/>
      <c r="I63" s="374"/>
      <c r="J63" s="374"/>
      <c r="K63" s="372"/>
      <c r="L63" s="372"/>
      <c r="M63" s="372"/>
      <c r="N63" s="372"/>
      <c r="O63" s="372"/>
      <c r="P63" s="372"/>
      <c r="Q63" s="373"/>
      <c r="R63" s="179"/>
      <c r="S63" s="179"/>
      <c r="T63" s="179"/>
      <c r="U63" s="179"/>
      <c r="V63" s="179"/>
      <c r="W63" s="179"/>
      <c r="X63" s="79"/>
      <c r="Y63" s="79"/>
      <c r="Z63" s="79"/>
      <c r="AA63" s="79"/>
      <c r="AB63" s="79"/>
      <c r="AC63" s="79"/>
      <c r="AD63" s="79"/>
      <c r="AE63" s="79"/>
      <c r="AF63" s="79"/>
      <c r="AG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67"/>
    </row>
    <row r="64" spans="1:65" ht="24.6" customHeight="1" outlineLevel="1" x14ac:dyDescent="0.25">
      <c r="A64" s="560" t="s">
        <v>94</v>
      </c>
      <c r="B64" s="561"/>
      <c r="C64" s="561"/>
      <c r="D64" s="561"/>
      <c r="E64" s="561"/>
      <c r="F64" s="561"/>
      <c r="G64" s="561"/>
      <c r="H64" s="374"/>
      <c r="I64" s="374"/>
      <c r="J64" s="374"/>
      <c r="K64" s="372"/>
      <c r="L64" s="372"/>
      <c r="M64" s="372"/>
      <c r="N64" s="372"/>
      <c r="O64" s="372"/>
      <c r="P64" s="372"/>
      <c r="Q64" s="373"/>
      <c r="R64" s="179"/>
      <c r="S64" s="179"/>
      <c r="T64" s="179"/>
      <c r="U64" s="179"/>
      <c r="V64" s="179"/>
      <c r="W64" s="179"/>
      <c r="X64" s="79"/>
      <c r="Y64" s="79"/>
      <c r="Z64" s="79"/>
      <c r="AA64" s="79"/>
      <c r="AB64" s="79"/>
      <c r="AC64" s="79"/>
      <c r="AD64" s="79"/>
      <c r="AE64" s="79"/>
      <c r="AF64" s="79"/>
      <c r="AG64" s="79"/>
      <c r="AH64" s="79"/>
      <c r="AI64" s="79"/>
      <c r="AJ64" s="79"/>
      <c r="AK64" s="79"/>
      <c r="AL64" s="79"/>
      <c r="AM64" s="79"/>
      <c r="AN64" s="79"/>
      <c r="AO64" s="79"/>
      <c r="AP64" s="79"/>
      <c r="AQ64" s="79"/>
      <c r="AR64" s="79"/>
      <c r="AS64" s="79"/>
      <c r="AT64" s="79"/>
      <c r="AU64" s="79"/>
      <c r="AV64" s="79"/>
      <c r="AW64" s="79"/>
      <c r="AX64" s="79"/>
      <c r="AY64" s="79"/>
      <c r="AZ64" s="79"/>
      <c r="BA64" s="79"/>
      <c r="BB64" s="79"/>
      <c r="BC64" s="79"/>
      <c r="BD64" s="79"/>
      <c r="BE64" s="79"/>
      <c r="BF64" s="67"/>
    </row>
    <row r="65" spans="1:58" ht="24.6" customHeight="1" outlineLevel="1" x14ac:dyDescent="0.25">
      <c r="A65" s="560" t="s">
        <v>95</v>
      </c>
      <c r="B65" s="561"/>
      <c r="C65" s="561"/>
      <c r="D65" s="561"/>
      <c r="E65" s="561"/>
      <c r="F65" s="561"/>
      <c r="G65" s="561"/>
      <c r="H65" s="374"/>
      <c r="I65" s="374"/>
      <c r="J65" s="374"/>
      <c r="K65" s="372"/>
      <c r="L65" s="372"/>
      <c r="M65" s="372"/>
      <c r="N65" s="372"/>
      <c r="O65" s="372"/>
      <c r="P65" s="372"/>
      <c r="Q65" s="373"/>
      <c r="R65" s="179"/>
      <c r="S65" s="179"/>
      <c r="T65" s="179"/>
      <c r="U65" s="179"/>
      <c r="V65" s="179"/>
      <c r="W65" s="179"/>
      <c r="X65" s="79"/>
      <c r="Y65" s="79"/>
      <c r="Z65" s="79"/>
      <c r="AA65" s="79"/>
      <c r="AB65" s="79"/>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79"/>
      <c r="BE65" s="79"/>
      <c r="BF65" s="67"/>
    </row>
    <row r="66" spans="1:58" ht="23.25" x14ac:dyDescent="0.35">
      <c r="A66" s="184"/>
      <c r="B66" s="184"/>
      <c r="C66" s="184"/>
      <c r="D66" s="184"/>
      <c r="E66" s="184"/>
      <c r="F66" s="184"/>
      <c r="G66" s="184"/>
      <c r="H66" s="184"/>
      <c r="I66" s="184"/>
      <c r="J66" s="184"/>
      <c r="K66" s="184"/>
      <c r="L66" s="184"/>
      <c r="M66" s="184"/>
      <c r="N66" s="184"/>
      <c r="O66" s="184"/>
      <c r="P66" s="184"/>
      <c r="Q66" s="184"/>
      <c r="R66" s="184"/>
      <c r="S66" s="184"/>
      <c r="T66" s="184"/>
      <c r="U66" s="184"/>
      <c r="V66" s="184"/>
      <c r="W66" s="184"/>
    </row>
    <row r="67" spans="1:58" ht="23.25" x14ac:dyDescent="0.35">
      <c r="A67" s="184"/>
      <c r="B67" s="184"/>
      <c r="C67" s="184"/>
      <c r="D67" s="184"/>
      <c r="E67" s="184"/>
      <c r="F67" s="184"/>
      <c r="G67" s="184"/>
      <c r="H67" s="184"/>
      <c r="I67" s="184"/>
      <c r="J67" s="184"/>
      <c r="K67" s="184"/>
      <c r="L67" s="184"/>
      <c r="M67" s="184"/>
      <c r="N67" s="184"/>
      <c r="O67" s="184"/>
      <c r="P67" s="184"/>
      <c r="Q67" s="184"/>
      <c r="R67" s="184"/>
      <c r="S67" s="184"/>
      <c r="T67" s="184"/>
      <c r="U67" s="184"/>
      <c r="V67" s="184"/>
      <c r="W67" s="184"/>
    </row>
    <row r="68" spans="1:58" ht="23.25" x14ac:dyDescent="0.35">
      <c r="A68" s="184"/>
      <c r="B68" s="184"/>
      <c r="C68" s="184"/>
      <c r="D68" s="184"/>
      <c r="E68" s="184"/>
      <c r="F68" s="184"/>
      <c r="G68" s="184"/>
      <c r="H68" s="184"/>
      <c r="I68" s="184"/>
      <c r="J68" s="184"/>
      <c r="K68" s="184"/>
      <c r="L68" s="184"/>
      <c r="M68" s="184"/>
      <c r="N68" s="184"/>
      <c r="O68" s="184"/>
      <c r="P68" s="184"/>
      <c r="Q68" s="184"/>
      <c r="R68" s="184"/>
      <c r="S68" s="184"/>
      <c r="T68" s="184"/>
      <c r="U68" s="184"/>
      <c r="V68" s="184"/>
      <c r="W68" s="184"/>
    </row>
    <row r="69" spans="1:58" ht="23.25" x14ac:dyDescent="0.35">
      <c r="A69" s="184"/>
      <c r="B69" s="184"/>
      <c r="C69" s="184"/>
      <c r="D69" s="184"/>
      <c r="E69" s="184"/>
      <c r="F69" s="184"/>
      <c r="G69" s="184"/>
      <c r="H69" s="184"/>
      <c r="I69" s="184"/>
      <c r="J69" s="184"/>
      <c r="K69" s="184"/>
      <c r="L69" s="184"/>
      <c r="M69" s="184"/>
      <c r="N69" s="184"/>
      <c r="O69" s="184"/>
      <c r="P69" s="184"/>
      <c r="Q69" s="184"/>
      <c r="R69" s="184"/>
      <c r="S69" s="184"/>
      <c r="T69" s="184"/>
      <c r="U69" s="184"/>
      <c r="V69" s="184"/>
      <c r="W69" s="184"/>
    </row>
    <row r="70" spans="1:58" ht="23.25" x14ac:dyDescent="0.35">
      <c r="A70" s="184"/>
      <c r="B70" s="184"/>
      <c r="C70" s="184"/>
      <c r="D70" s="184"/>
      <c r="E70" s="184"/>
      <c r="F70" s="184"/>
      <c r="G70" s="184"/>
      <c r="H70" s="184"/>
      <c r="I70" s="184"/>
      <c r="J70" s="184"/>
      <c r="K70" s="184"/>
      <c r="L70" s="184"/>
      <c r="M70" s="184"/>
      <c r="N70" s="184"/>
      <c r="O70" s="184"/>
      <c r="P70" s="184"/>
      <c r="Q70" s="184"/>
      <c r="R70" s="184"/>
      <c r="S70" s="184"/>
      <c r="T70" s="184"/>
      <c r="U70" s="184"/>
      <c r="V70" s="184"/>
      <c r="W70" s="184"/>
    </row>
  </sheetData>
  <mergeCells count="117">
    <mergeCell ref="A1:W1"/>
    <mergeCell ref="A3:G3"/>
    <mergeCell ref="H3:K3"/>
    <mergeCell ref="L3:O3"/>
    <mergeCell ref="P3:S3"/>
    <mergeCell ref="T3:W3"/>
    <mergeCell ref="Q10:V10"/>
    <mergeCell ref="F11:G11"/>
    <mergeCell ref="F12:G12"/>
    <mergeCell ref="F13:G13"/>
    <mergeCell ref="A15:G15"/>
    <mergeCell ref="I15:M15"/>
    <mergeCell ref="N15:R15"/>
    <mergeCell ref="D4:E4"/>
    <mergeCell ref="D5:E5"/>
    <mergeCell ref="D6:E6"/>
    <mergeCell ref="A8:D8"/>
    <mergeCell ref="F10:G10"/>
    <mergeCell ref="BD15:BH15"/>
    <mergeCell ref="BI15:BM15"/>
    <mergeCell ref="D16:E16"/>
    <mergeCell ref="D17:E17"/>
    <mergeCell ref="D18:E18"/>
    <mergeCell ref="A20:G20"/>
    <mergeCell ref="Y20:AC20"/>
    <mergeCell ref="AD20:AH20"/>
    <mergeCell ref="AI20:AM20"/>
    <mergeCell ref="AN20:AR20"/>
    <mergeCell ref="Z15:AD15"/>
    <mergeCell ref="AE15:AI15"/>
    <mergeCell ref="AJ15:AN15"/>
    <mergeCell ref="AO15:AS15"/>
    <mergeCell ref="AT15:AX15"/>
    <mergeCell ref="AY15:BC15"/>
    <mergeCell ref="A24:D24"/>
    <mergeCell ref="F26:G26"/>
    <mergeCell ref="Q26:V26"/>
    <mergeCell ref="F27:G27"/>
    <mergeCell ref="F28:G28"/>
    <mergeCell ref="AS20:AW20"/>
    <mergeCell ref="AX20:BB20"/>
    <mergeCell ref="BC20:BG20"/>
    <mergeCell ref="BH20:BL20"/>
    <mergeCell ref="A21:G21"/>
    <mergeCell ref="A22:G22"/>
    <mergeCell ref="AO31:AS31"/>
    <mergeCell ref="AT31:AX31"/>
    <mergeCell ref="AY31:BC31"/>
    <mergeCell ref="BD31:BH31"/>
    <mergeCell ref="BI31:BM31"/>
    <mergeCell ref="F29:G29"/>
    <mergeCell ref="A31:G31"/>
    <mergeCell ref="I31:M31"/>
    <mergeCell ref="N31:R31"/>
    <mergeCell ref="Z31:AD31"/>
    <mergeCell ref="AE31:AI31"/>
    <mergeCell ref="D36:E36"/>
    <mergeCell ref="D37:E37"/>
    <mergeCell ref="D38:E38"/>
    <mergeCell ref="A40:G40"/>
    <mergeCell ref="D32:E32"/>
    <mergeCell ref="D33:E33"/>
    <mergeCell ref="D34:E34"/>
    <mergeCell ref="D35:E35"/>
    <mergeCell ref="AJ31:AN31"/>
    <mergeCell ref="BC40:BG40"/>
    <mergeCell ref="BH40:BL40"/>
    <mergeCell ref="A41:G41"/>
    <mergeCell ref="A42:G42"/>
    <mergeCell ref="A43:G43"/>
    <mergeCell ref="A44:G44"/>
    <mergeCell ref="Y40:AC40"/>
    <mergeCell ref="AD40:AH40"/>
    <mergeCell ref="AI40:AM40"/>
    <mergeCell ref="AN40:AR40"/>
    <mergeCell ref="AS40:AW40"/>
    <mergeCell ref="AX40:BB40"/>
    <mergeCell ref="BH61:BL61"/>
    <mergeCell ref="A62:G62"/>
    <mergeCell ref="A61:G61"/>
    <mergeCell ref="H61:N61"/>
    <mergeCell ref="O61:R61"/>
    <mergeCell ref="Y61:AC61"/>
    <mergeCell ref="AD61:AH61"/>
    <mergeCell ref="AI61:AM61"/>
    <mergeCell ref="BD55:BH55"/>
    <mergeCell ref="BI55:BM55"/>
    <mergeCell ref="A55:G55"/>
    <mergeCell ref="I55:M55"/>
    <mergeCell ref="N55:R55"/>
    <mergeCell ref="Z55:AD55"/>
    <mergeCell ref="AE55:AI55"/>
    <mergeCell ref="AJ55:AN55"/>
    <mergeCell ref="AO55:AS55"/>
    <mergeCell ref="AT55:AX55"/>
    <mergeCell ref="N59:R59"/>
    <mergeCell ref="A65:G65"/>
    <mergeCell ref="AN61:AR61"/>
    <mergeCell ref="AS61:AW61"/>
    <mergeCell ref="D56:E56"/>
    <mergeCell ref="D57:E57"/>
    <mergeCell ref="D58:E58"/>
    <mergeCell ref="D59:E59"/>
    <mergeCell ref="I59:M59"/>
    <mergeCell ref="D60:E60"/>
    <mergeCell ref="A45:G45"/>
    <mergeCell ref="A48:Q48"/>
    <mergeCell ref="F50:G50"/>
    <mergeCell ref="Q50:V50"/>
    <mergeCell ref="AX61:BB61"/>
    <mergeCell ref="AY55:BC55"/>
    <mergeCell ref="A63:G63"/>
    <mergeCell ref="A64:G64"/>
    <mergeCell ref="BC61:BG61"/>
    <mergeCell ref="F53:G53"/>
    <mergeCell ref="F51:G51"/>
    <mergeCell ref="F52:G52"/>
  </mergeCells>
  <pageMargins left="0.7" right="0.7" top="0.75" bottom="0.75" header="0.3" footer="0.3"/>
  <pageSetup paperSize="8" scale="21"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45"/>
  <sheetViews>
    <sheetView showGridLines="0" topLeftCell="A7" zoomScale="60" zoomScaleNormal="60" workbookViewId="0">
      <selection activeCell="A29" sqref="A29:D29"/>
    </sheetView>
  </sheetViews>
  <sheetFormatPr defaultColWidth="9.140625" defaultRowHeight="15" outlineLevelRow="1" x14ac:dyDescent="0.25"/>
  <cols>
    <col min="1" max="1" width="14.42578125" customWidth="1"/>
    <col min="2" max="2" width="43.140625" customWidth="1"/>
    <col min="3" max="3" width="70.7109375" customWidth="1"/>
    <col min="4" max="4" width="36.28515625" customWidth="1"/>
    <col min="5" max="5" width="19.140625" customWidth="1"/>
    <col min="6" max="6" width="18.7109375" customWidth="1"/>
    <col min="7" max="7" width="17.140625" bestFit="1" customWidth="1"/>
    <col min="8" max="8" width="18.85546875" customWidth="1"/>
    <col min="9" max="9" width="24" customWidth="1"/>
    <col min="10" max="10" width="23.85546875" customWidth="1"/>
    <col min="11" max="11" width="13.42578125" bestFit="1" customWidth="1"/>
    <col min="12" max="12" width="10.28515625" customWidth="1"/>
    <col min="13" max="13" width="15" customWidth="1"/>
    <col min="14" max="15" width="10.28515625" customWidth="1"/>
    <col min="16" max="16" width="13.42578125" customWidth="1"/>
    <col min="17" max="23" width="10.28515625" customWidth="1"/>
    <col min="24" max="29" width="8" customWidth="1"/>
    <col min="30" max="30" width="9.7109375" customWidth="1"/>
    <col min="31" max="34" width="8" customWidth="1"/>
    <col min="35" max="35" width="9.7109375" customWidth="1"/>
    <col min="36" max="44" width="8" customWidth="1"/>
    <col min="45" max="45" width="9.85546875" customWidth="1"/>
    <col min="50" max="50" width="11.85546875" bestFit="1" customWidth="1"/>
    <col min="51" max="53" width="9.28515625" bestFit="1" customWidth="1"/>
    <col min="55" max="55" width="11.28515625" bestFit="1" customWidth="1"/>
    <col min="56" max="58" width="9.28515625" bestFit="1" customWidth="1"/>
  </cols>
  <sheetData>
    <row r="1" spans="1:64" ht="60" customHeight="1" x14ac:dyDescent="0.25">
      <c r="A1" s="603" t="s">
        <v>275</v>
      </c>
      <c r="B1" s="603"/>
      <c r="C1" s="603"/>
      <c r="D1" s="603"/>
      <c r="E1" s="603"/>
      <c r="F1" s="603"/>
      <c r="G1" s="603"/>
      <c r="H1" s="603"/>
      <c r="I1" s="603"/>
      <c r="J1" s="603"/>
      <c r="K1" s="603"/>
      <c r="L1" s="603"/>
      <c r="M1" s="603"/>
      <c r="N1" s="603"/>
      <c r="O1" s="603"/>
      <c r="P1" s="603"/>
      <c r="Q1" s="603"/>
      <c r="R1" s="603"/>
      <c r="S1" s="603"/>
      <c r="T1" s="603"/>
      <c r="U1" s="603"/>
      <c r="V1" s="603"/>
      <c r="W1" s="603"/>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38"/>
      <c r="BJ1" s="38"/>
      <c r="BK1" s="38"/>
      <c r="BL1" s="38"/>
    </row>
    <row r="2" spans="1:64" ht="18.75" customHeight="1" x14ac:dyDescent="0.35">
      <c r="A2" s="187"/>
      <c r="B2" s="69"/>
      <c r="C2" s="69"/>
      <c r="D2" s="69"/>
      <c r="E2" s="69"/>
      <c r="F2" s="69"/>
      <c r="G2" s="69"/>
      <c r="H2" s="69"/>
      <c r="I2" s="69"/>
      <c r="J2" s="69"/>
      <c r="K2" s="69"/>
      <c r="L2" s="69"/>
      <c r="M2" s="69"/>
      <c r="N2" s="70"/>
      <c r="O2" s="70"/>
      <c r="P2" s="114"/>
      <c r="Q2" s="114"/>
      <c r="R2" s="114"/>
      <c r="S2" s="114"/>
      <c r="T2" s="114"/>
      <c r="U2" s="187"/>
      <c r="V2" s="187"/>
      <c r="W2" s="187"/>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row>
    <row r="3" spans="1:64" ht="25.15" customHeight="1" x14ac:dyDescent="0.25">
      <c r="A3" s="623" t="s">
        <v>2</v>
      </c>
      <c r="B3" s="623"/>
      <c r="C3" s="623"/>
      <c r="D3" s="623"/>
      <c r="E3" s="623"/>
      <c r="F3" s="623"/>
      <c r="G3" s="623"/>
      <c r="H3" s="634" t="s">
        <v>4</v>
      </c>
      <c r="I3" s="635"/>
      <c r="J3" s="635"/>
      <c r="K3" s="636"/>
      <c r="L3" s="637" t="s">
        <v>30</v>
      </c>
      <c r="M3" s="638"/>
      <c r="N3" s="638"/>
      <c r="O3" s="639"/>
      <c r="P3" s="634" t="s">
        <v>29</v>
      </c>
      <c r="Q3" s="635"/>
      <c r="R3" s="635"/>
      <c r="S3" s="636"/>
      <c r="T3" s="640" t="s">
        <v>5</v>
      </c>
      <c r="U3" s="638"/>
      <c r="V3" s="638"/>
      <c r="W3" s="641"/>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row>
    <row r="4" spans="1:64" ht="47.25" thickBot="1" x14ac:dyDescent="0.3">
      <c r="A4" s="188" t="s">
        <v>6</v>
      </c>
      <c r="B4" s="189" t="s">
        <v>7</v>
      </c>
      <c r="C4" s="189" t="s">
        <v>3</v>
      </c>
      <c r="D4" s="576" t="s">
        <v>34</v>
      </c>
      <c r="E4" s="577"/>
      <c r="F4" s="116" t="s">
        <v>10</v>
      </c>
      <c r="G4" s="117" t="s">
        <v>0</v>
      </c>
      <c r="H4" s="190" t="s">
        <v>1</v>
      </c>
      <c r="I4" s="119" t="s">
        <v>44</v>
      </c>
      <c r="J4" s="120" t="s">
        <v>45</v>
      </c>
      <c r="K4" s="121" t="s">
        <v>65</v>
      </c>
      <c r="L4" s="122" t="s">
        <v>1</v>
      </c>
      <c r="M4" s="119" t="s">
        <v>44</v>
      </c>
      <c r="N4" s="120" t="s">
        <v>45</v>
      </c>
      <c r="O4" s="123" t="s">
        <v>65</v>
      </c>
      <c r="P4" s="190" t="s">
        <v>1</v>
      </c>
      <c r="Q4" s="119" t="s">
        <v>44</v>
      </c>
      <c r="R4" s="120" t="s">
        <v>45</v>
      </c>
      <c r="S4" s="121" t="s">
        <v>65</v>
      </c>
      <c r="T4" s="118" t="s">
        <v>1</v>
      </c>
      <c r="U4" s="119" t="s">
        <v>44</v>
      </c>
      <c r="V4" s="120" t="s">
        <v>45</v>
      </c>
      <c r="W4" s="121" t="s">
        <v>65</v>
      </c>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row>
    <row r="5" spans="1:64" s="1" customFormat="1" ht="139.5" customHeight="1" x14ac:dyDescent="0.25">
      <c r="A5" s="124" t="s">
        <v>18</v>
      </c>
      <c r="B5" s="389" t="s">
        <v>150</v>
      </c>
      <c r="C5" s="388" t="s">
        <v>183</v>
      </c>
      <c r="D5" s="632" t="s">
        <v>182</v>
      </c>
      <c r="E5" s="633"/>
      <c r="F5" s="388" t="s">
        <v>21</v>
      </c>
      <c r="G5" s="201" t="s">
        <v>102</v>
      </c>
      <c r="H5" s="127"/>
      <c r="I5" s="309" t="s">
        <v>254</v>
      </c>
      <c r="J5" s="129" t="s">
        <v>253</v>
      </c>
      <c r="K5" s="130"/>
      <c r="L5" s="131"/>
      <c r="M5" s="128"/>
      <c r="N5" s="129"/>
      <c r="O5" s="132"/>
      <c r="P5" s="127"/>
      <c r="Q5" s="128"/>
      <c r="R5" s="129"/>
      <c r="S5" s="130"/>
      <c r="T5" s="133"/>
      <c r="U5" s="128"/>
      <c r="V5" s="129"/>
      <c r="W5" s="130"/>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row>
    <row r="6" spans="1:64" s="1" customFormat="1" ht="139.5" x14ac:dyDescent="0.25">
      <c r="A6" s="134" t="s">
        <v>19</v>
      </c>
      <c r="B6" s="390" t="s">
        <v>151</v>
      </c>
      <c r="C6" s="388" t="s">
        <v>152</v>
      </c>
      <c r="D6" s="391" t="s">
        <v>255</v>
      </c>
      <c r="E6" s="203"/>
      <c r="F6" s="388" t="s">
        <v>21</v>
      </c>
      <c r="G6" s="201" t="s">
        <v>102</v>
      </c>
      <c r="H6" s="127"/>
      <c r="I6" s="309" t="s">
        <v>249</v>
      </c>
      <c r="J6" s="129" t="s">
        <v>251</v>
      </c>
      <c r="K6" s="130"/>
      <c r="L6" s="131"/>
      <c r="M6" s="128"/>
      <c r="N6" s="129"/>
      <c r="O6" s="132"/>
      <c r="P6" s="127"/>
      <c r="Q6" s="128"/>
      <c r="R6" s="129"/>
      <c r="S6" s="130"/>
      <c r="T6" s="133"/>
      <c r="U6" s="128"/>
      <c r="V6" s="129"/>
      <c r="W6" s="130"/>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row>
    <row r="7" spans="1:64" s="1" customFormat="1" ht="48.75" customHeight="1" x14ac:dyDescent="0.25">
      <c r="A7" s="175"/>
      <c r="B7" s="175"/>
      <c r="C7" s="175"/>
      <c r="D7" s="191"/>
      <c r="E7" s="191"/>
      <c r="F7" s="175"/>
      <c r="G7" s="175"/>
      <c r="H7" s="192"/>
      <c r="I7" s="193"/>
      <c r="J7" s="194"/>
      <c r="K7" s="194"/>
      <c r="L7" s="192"/>
      <c r="M7" s="193"/>
      <c r="N7" s="194"/>
      <c r="O7" s="194"/>
      <c r="P7" s="192"/>
      <c r="Q7" s="193"/>
      <c r="R7" s="194"/>
      <c r="S7" s="194"/>
      <c r="T7" s="192"/>
      <c r="U7" s="193"/>
      <c r="V7" s="194"/>
      <c r="W7" s="194"/>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row>
    <row r="8" spans="1:64" s="1" customFormat="1" ht="23.25" x14ac:dyDescent="0.35">
      <c r="A8" s="114"/>
      <c r="B8" s="144"/>
      <c r="C8" s="144"/>
      <c r="D8" s="144"/>
      <c r="E8" s="144"/>
      <c r="F8" s="144"/>
      <c r="G8" s="144"/>
      <c r="H8" s="144"/>
      <c r="I8" s="144"/>
      <c r="J8" s="144"/>
      <c r="K8" s="144"/>
      <c r="L8" s="144"/>
      <c r="M8" s="144"/>
      <c r="N8" s="144"/>
      <c r="O8" s="144"/>
      <c r="P8" s="114"/>
      <c r="Q8" s="114"/>
      <c r="R8" s="114"/>
      <c r="S8" s="114"/>
      <c r="T8" s="114"/>
      <c r="U8" s="114"/>
      <c r="V8" s="114"/>
      <c r="W8" s="114"/>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row>
    <row r="9" spans="1:64" s="1" customFormat="1" ht="48" customHeight="1" x14ac:dyDescent="0.35">
      <c r="A9" s="562" t="s">
        <v>187</v>
      </c>
      <c r="B9" s="562"/>
      <c r="C9" s="562"/>
      <c r="D9" s="562"/>
      <c r="E9" s="71"/>
      <c r="F9" s="71"/>
      <c r="G9" s="71"/>
      <c r="H9" s="71"/>
      <c r="I9" s="71"/>
      <c r="J9" s="71"/>
      <c r="K9" s="71"/>
      <c r="L9" s="71"/>
      <c r="M9" s="71"/>
      <c r="N9" s="71"/>
      <c r="O9" s="71"/>
      <c r="P9" s="145"/>
      <c r="Q9" s="145"/>
      <c r="R9" s="146"/>
      <c r="S9" s="146"/>
      <c r="T9" s="146"/>
      <c r="U9" s="146"/>
      <c r="V9" s="146"/>
      <c r="W9" s="146"/>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
      <c r="BJ9" s="6"/>
      <c r="BK9" s="6"/>
      <c r="BL9" s="6"/>
    </row>
    <row r="10" spans="1:64" s="8" customFormat="1" ht="27.75" customHeight="1" x14ac:dyDescent="0.35">
      <c r="A10" s="72"/>
      <c r="B10" s="72"/>
      <c r="C10" s="72"/>
      <c r="D10" s="72"/>
      <c r="E10" s="73"/>
      <c r="F10" s="73"/>
      <c r="G10" s="73"/>
      <c r="H10" s="73"/>
      <c r="I10" s="73"/>
      <c r="J10" s="73"/>
      <c r="K10" s="73"/>
      <c r="L10" s="73"/>
      <c r="M10" s="73"/>
      <c r="N10" s="73"/>
      <c r="O10" s="73"/>
      <c r="P10" s="146"/>
      <c r="Q10" s="146"/>
      <c r="R10" s="146"/>
      <c r="S10" s="146"/>
      <c r="T10" s="146"/>
      <c r="U10" s="146"/>
      <c r="V10" s="146"/>
      <c r="W10" s="146"/>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row>
    <row r="11" spans="1:64" s="1" customFormat="1" ht="29.25" customHeight="1" outlineLevel="1" thickBot="1" x14ac:dyDescent="0.4">
      <c r="A11" s="187"/>
      <c r="B11" s="195" t="s">
        <v>9</v>
      </c>
      <c r="C11" s="196" t="s">
        <v>51</v>
      </c>
      <c r="D11" s="149">
        <v>2018</v>
      </c>
      <c r="E11" s="150">
        <v>2019</v>
      </c>
      <c r="F11" s="563">
        <v>2020</v>
      </c>
      <c r="G11" s="564"/>
      <c r="H11" s="69"/>
      <c r="I11" s="69"/>
      <c r="J11" s="69"/>
      <c r="K11" s="69"/>
      <c r="L11" s="69"/>
      <c r="M11" s="69"/>
      <c r="N11" s="114"/>
      <c r="O11" s="114"/>
      <c r="P11" s="114"/>
      <c r="Q11" s="565"/>
      <c r="R11" s="565"/>
      <c r="S11" s="565"/>
      <c r="T11" s="565"/>
      <c r="U11" s="565"/>
      <c r="V11" s="565"/>
      <c r="W11" s="114"/>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row>
    <row r="12" spans="1:64" s="1" customFormat="1" ht="23.45" customHeight="1" outlineLevel="1" x14ac:dyDescent="0.35">
      <c r="A12" s="114"/>
      <c r="B12" s="151" t="s">
        <v>27</v>
      </c>
      <c r="C12" s="152">
        <v>17000000</v>
      </c>
      <c r="D12" s="153">
        <v>16500000</v>
      </c>
      <c r="E12" s="154" t="s">
        <v>46</v>
      </c>
      <c r="F12" s="574" t="s">
        <v>47</v>
      </c>
      <c r="G12" s="575"/>
      <c r="H12" s="69"/>
      <c r="I12" s="69"/>
      <c r="J12" s="69"/>
      <c r="K12" s="69"/>
      <c r="L12" s="69"/>
      <c r="M12" s="69"/>
      <c r="N12" s="114"/>
      <c r="O12" s="114"/>
      <c r="P12" s="155"/>
      <c r="Q12" s="155"/>
      <c r="R12" s="155"/>
      <c r="S12" s="155"/>
      <c r="T12" s="155"/>
      <c r="U12" s="114"/>
      <c r="V12" s="114"/>
      <c r="W12" s="114"/>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row>
    <row r="13" spans="1:64" s="1" customFormat="1" ht="23.45" customHeight="1" outlineLevel="1" x14ac:dyDescent="0.35">
      <c r="A13" s="187"/>
      <c r="B13" s="156" t="s">
        <v>25</v>
      </c>
      <c r="C13" s="157">
        <v>0.7</v>
      </c>
      <c r="D13" s="158">
        <v>0.6</v>
      </c>
      <c r="E13" s="159" t="s">
        <v>46</v>
      </c>
      <c r="F13" s="572" t="s">
        <v>47</v>
      </c>
      <c r="G13" s="573"/>
      <c r="H13" s="69"/>
      <c r="I13" s="69"/>
      <c r="J13" s="69"/>
      <c r="K13" s="69"/>
      <c r="L13" s="69"/>
      <c r="M13" s="69"/>
      <c r="N13" s="69"/>
      <c r="O13" s="69"/>
      <c r="P13" s="69"/>
      <c r="Q13" s="114"/>
      <c r="R13" s="114"/>
      <c r="S13" s="114"/>
      <c r="T13" s="155"/>
      <c r="U13" s="155"/>
      <c r="V13" s="155"/>
      <c r="W13" s="155"/>
      <c r="X13" s="81"/>
      <c r="Y13" s="81"/>
      <c r="Z13" s="81"/>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row>
    <row r="14" spans="1:64" s="1" customFormat="1" ht="23.45" customHeight="1" outlineLevel="1" x14ac:dyDescent="0.35">
      <c r="A14" s="187"/>
      <c r="B14" s="156" t="s">
        <v>26</v>
      </c>
      <c r="C14" s="157">
        <v>0.3</v>
      </c>
      <c r="D14" s="158">
        <v>0.4</v>
      </c>
      <c r="E14" s="159" t="s">
        <v>46</v>
      </c>
      <c r="F14" s="572" t="s">
        <v>47</v>
      </c>
      <c r="G14" s="573"/>
      <c r="H14" s="69"/>
      <c r="I14" s="69"/>
      <c r="J14" s="69"/>
      <c r="K14" s="69"/>
      <c r="L14" s="69"/>
      <c r="M14" s="69"/>
      <c r="N14" s="69"/>
      <c r="O14" s="69"/>
      <c r="P14" s="69"/>
      <c r="Q14" s="114"/>
      <c r="R14" s="114"/>
      <c r="S14" s="114"/>
      <c r="T14" s="155"/>
      <c r="U14" s="155"/>
      <c r="V14" s="155"/>
      <c r="W14" s="155"/>
      <c r="X14" s="81"/>
      <c r="Y14" s="81"/>
      <c r="Z14" s="81"/>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row>
    <row r="15" spans="1:64" s="1" customFormat="1" ht="19.5" customHeight="1" outlineLevel="1" x14ac:dyDescent="0.35">
      <c r="A15" s="187"/>
      <c r="B15" s="197"/>
      <c r="C15" s="197"/>
      <c r="D15" s="69"/>
      <c r="E15" s="69"/>
      <c r="F15" s="69"/>
      <c r="G15" s="69"/>
      <c r="H15" s="69"/>
      <c r="I15" s="69"/>
      <c r="J15" s="69"/>
      <c r="K15" s="69"/>
      <c r="L15" s="69"/>
      <c r="M15" s="69"/>
      <c r="N15" s="69"/>
      <c r="O15" s="69"/>
      <c r="P15" s="69"/>
      <c r="Q15" s="114"/>
      <c r="R15" s="114"/>
      <c r="S15" s="114"/>
      <c r="T15" s="114"/>
      <c r="U15" s="114"/>
      <c r="V15" s="114"/>
      <c r="W15" s="114"/>
      <c r="X15" s="74" t="s">
        <v>48</v>
      </c>
      <c r="Y15" s="5"/>
      <c r="Z15" s="5"/>
      <c r="AA15" s="5"/>
      <c r="AB15" s="5"/>
      <c r="AC15" s="5"/>
      <c r="AD15" s="5"/>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row>
    <row r="16" spans="1:64" ht="23.25" outlineLevel="1" x14ac:dyDescent="0.35">
      <c r="A16" s="623" t="s">
        <v>76</v>
      </c>
      <c r="B16" s="623"/>
      <c r="C16" s="623"/>
      <c r="D16" s="623"/>
      <c r="E16" s="623"/>
      <c r="F16" s="623"/>
      <c r="G16" s="624"/>
      <c r="H16" s="625" t="s">
        <v>43</v>
      </c>
      <c r="I16" s="626"/>
      <c r="J16" s="626"/>
      <c r="K16" s="626"/>
      <c r="L16" s="627"/>
      <c r="M16" s="628" t="s">
        <v>50</v>
      </c>
      <c r="N16" s="629"/>
      <c r="O16" s="629"/>
      <c r="P16" s="629"/>
      <c r="Q16" s="630"/>
      <c r="R16" s="187"/>
      <c r="S16" s="187"/>
      <c r="T16" s="187"/>
      <c r="U16" s="187"/>
      <c r="V16" s="187"/>
      <c r="W16" s="187"/>
      <c r="X16" s="38"/>
      <c r="Y16" s="620" t="s">
        <v>11</v>
      </c>
      <c r="Z16" s="621"/>
      <c r="AA16" s="621"/>
      <c r="AB16" s="621"/>
      <c r="AC16" s="622"/>
      <c r="AD16" s="620" t="s">
        <v>16</v>
      </c>
      <c r="AE16" s="621"/>
      <c r="AF16" s="621"/>
      <c r="AG16" s="621"/>
      <c r="AH16" s="622"/>
      <c r="AI16" s="620" t="s">
        <v>24</v>
      </c>
      <c r="AJ16" s="621"/>
      <c r="AK16" s="621"/>
      <c r="AL16" s="621"/>
      <c r="AM16" s="622"/>
      <c r="AN16" s="620" t="s">
        <v>13</v>
      </c>
      <c r="AO16" s="621"/>
      <c r="AP16" s="621"/>
      <c r="AQ16" s="621"/>
      <c r="AR16" s="622"/>
      <c r="AS16" s="620" t="s">
        <v>14</v>
      </c>
      <c r="AT16" s="621"/>
      <c r="AU16" s="621"/>
      <c r="AV16" s="621"/>
      <c r="AW16" s="622"/>
      <c r="AX16" s="620" t="s">
        <v>12</v>
      </c>
      <c r="AY16" s="621"/>
      <c r="AZ16" s="621"/>
      <c r="BA16" s="621"/>
      <c r="BB16" s="622"/>
      <c r="BC16" s="620" t="s">
        <v>17</v>
      </c>
      <c r="BD16" s="621"/>
      <c r="BE16" s="621"/>
      <c r="BF16" s="621"/>
      <c r="BG16" s="622"/>
      <c r="BH16" s="620" t="s">
        <v>15</v>
      </c>
      <c r="BI16" s="621"/>
      <c r="BJ16" s="621"/>
      <c r="BK16" s="621"/>
      <c r="BL16" s="622"/>
    </row>
    <row r="17" spans="1:65" ht="87.75" customHeight="1" outlineLevel="1" thickBot="1" x14ac:dyDescent="0.4">
      <c r="A17" s="188" t="s">
        <v>6</v>
      </c>
      <c r="B17" s="189" t="s">
        <v>8</v>
      </c>
      <c r="C17" s="189" t="s">
        <v>3</v>
      </c>
      <c r="D17" s="576" t="s">
        <v>69</v>
      </c>
      <c r="E17" s="577"/>
      <c r="F17" s="116" t="s">
        <v>10</v>
      </c>
      <c r="G17" s="116" t="s">
        <v>0</v>
      </c>
      <c r="H17" s="375" t="s">
        <v>22</v>
      </c>
      <c r="I17" s="376" t="s">
        <v>30</v>
      </c>
      <c r="J17" s="375" t="s">
        <v>29</v>
      </c>
      <c r="K17" s="376" t="s">
        <v>23</v>
      </c>
      <c r="L17" s="375" t="s">
        <v>49</v>
      </c>
      <c r="M17" s="377" t="s">
        <v>22</v>
      </c>
      <c r="N17" s="378" t="s">
        <v>30</v>
      </c>
      <c r="O17" s="377" t="s">
        <v>29</v>
      </c>
      <c r="P17" s="378" t="s">
        <v>23</v>
      </c>
      <c r="Q17" s="377" t="s">
        <v>49</v>
      </c>
      <c r="R17" s="187"/>
      <c r="S17" s="187"/>
      <c r="T17" s="187"/>
      <c r="U17" s="187"/>
      <c r="V17" s="187"/>
      <c r="W17" s="187"/>
      <c r="X17" s="38"/>
      <c r="Y17" s="61" t="s">
        <v>22</v>
      </c>
      <c r="Z17" s="33" t="s">
        <v>30</v>
      </c>
      <c r="AA17" s="33" t="s">
        <v>29</v>
      </c>
      <c r="AB17" s="33" t="s">
        <v>23</v>
      </c>
      <c r="AC17" s="57" t="s">
        <v>49</v>
      </c>
      <c r="AD17" s="61" t="s">
        <v>22</v>
      </c>
      <c r="AE17" s="33" t="s">
        <v>30</v>
      </c>
      <c r="AF17" s="33" t="s">
        <v>29</v>
      </c>
      <c r="AG17" s="33" t="s">
        <v>23</v>
      </c>
      <c r="AH17" s="57" t="s">
        <v>49</v>
      </c>
      <c r="AI17" s="61" t="s">
        <v>22</v>
      </c>
      <c r="AJ17" s="33" t="s">
        <v>30</v>
      </c>
      <c r="AK17" s="33" t="s">
        <v>29</v>
      </c>
      <c r="AL17" s="33" t="s">
        <v>23</v>
      </c>
      <c r="AM17" s="57" t="s">
        <v>49</v>
      </c>
      <c r="AN17" s="61" t="s">
        <v>22</v>
      </c>
      <c r="AO17" s="33" t="s">
        <v>30</v>
      </c>
      <c r="AP17" s="33" t="s">
        <v>29</v>
      </c>
      <c r="AQ17" s="33" t="s">
        <v>23</v>
      </c>
      <c r="AR17" s="57" t="s">
        <v>49</v>
      </c>
      <c r="AS17" s="61" t="s">
        <v>22</v>
      </c>
      <c r="AT17" s="33" t="s">
        <v>30</v>
      </c>
      <c r="AU17" s="33" t="s">
        <v>29</v>
      </c>
      <c r="AV17" s="33" t="s">
        <v>23</v>
      </c>
      <c r="AW17" s="57" t="s">
        <v>49</v>
      </c>
      <c r="AX17" s="61" t="s">
        <v>22</v>
      </c>
      <c r="AY17" s="33" t="s">
        <v>30</v>
      </c>
      <c r="AZ17" s="33" t="s">
        <v>29</v>
      </c>
      <c r="BA17" s="33" t="s">
        <v>23</v>
      </c>
      <c r="BB17" s="57"/>
      <c r="BC17" s="61" t="s">
        <v>22</v>
      </c>
      <c r="BD17" s="33" t="s">
        <v>30</v>
      </c>
      <c r="BE17" s="33" t="s">
        <v>29</v>
      </c>
      <c r="BF17" s="33" t="s">
        <v>23</v>
      </c>
      <c r="BG17" s="57"/>
      <c r="BH17" s="61" t="s">
        <v>22</v>
      </c>
      <c r="BI17" s="33" t="s">
        <v>30</v>
      </c>
      <c r="BJ17" s="33" t="s">
        <v>29</v>
      </c>
      <c r="BK17" s="33" t="s">
        <v>23</v>
      </c>
      <c r="BL17" s="57" t="s">
        <v>49</v>
      </c>
    </row>
    <row r="18" spans="1:65" ht="274.5" customHeight="1" outlineLevel="1" x14ac:dyDescent="0.35">
      <c r="A18" s="379" t="s">
        <v>18</v>
      </c>
      <c r="B18" s="380" t="s">
        <v>149</v>
      </c>
      <c r="C18" s="380" t="s">
        <v>257</v>
      </c>
      <c r="D18" s="578" t="s">
        <v>184</v>
      </c>
      <c r="E18" s="579"/>
      <c r="F18" s="181" t="s">
        <v>103</v>
      </c>
      <c r="G18" s="181" t="s">
        <v>104</v>
      </c>
      <c r="H18" s="320">
        <v>190813</v>
      </c>
      <c r="I18" s="321">
        <v>1500</v>
      </c>
      <c r="J18" s="322">
        <v>500</v>
      </c>
      <c r="K18" s="321">
        <v>1778</v>
      </c>
      <c r="L18" s="316" t="s">
        <v>126</v>
      </c>
      <c r="M18" s="359">
        <f>H18*1.1</f>
        <v>209894.30000000002</v>
      </c>
      <c r="N18" s="360">
        <f t="shared" ref="N18:N20" si="0">I18*1.1</f>
        <v>1650.0000000000002</v>
      </c>
      <c r="O18" s="361">
        <f t="shared" ref="O18:O20" si="1">J18*1.1</f>
        <v>550</v>
      </c>
      <c r="P18" s="360">
        <f t="shared" ref="P18:P20" si="2">K18*1.1</f>
        <v>1955.8000000000002</v>
      </c>
      <c r="Q18" s="361" t="s">
        <v>126</v>
      </c>
      <c r="R18" s="187"/>
      <c r="S18" s="187"/>
      <c r="T18" s="187"/>
      <c r="U18" s="187"/>
      <c r="V18" s="187"/>
      <c r="W18" s="187"/>
      <c r="X18" s="65" t="s">
        <v>18</v>
      </c>
      <c r="Y18" s="330">
        <v>18271</v>
      </c>
      <c r="Z18" s="331">
        <v>97</v>
      </c>
      <c r="AA18" s="331">
        <v>30</v>
      </c>
      <c r="AB18" s="331">
        <v>117</v>
      </c>
      <c r="AC18" s="334"/>
      <c r="AD18" s="330">
        <v>28337</v>
      </c>
      <c r="AE18" s="331">
        <v>135</v>
      </c>
      <c r="AF18" s="331">
        <v>99</v>
      </c>
      <c r="AG18" s="331">
        <v>245</v>
      </c>
      <c r="AH18" s="334"/>
      <c r="AI18" s="330">
        <v>50441</v>
      </c>
      <c r="AJ18" s="331">
        <v>334</v>
      </c>
      <c r="AK18" s="331">
        <v>67</v>
      </c>
      <c r="AL18" s="331">
        <v>664</v>
      </c>
      <c r="AM18" s="334"/>
      <c r="AN18" s="330">
        <v>4741</v>
      </c>
      <c r="AO18" s="331">
        <v>32</v>
      </c>
      <c r="AP18" s="331">
        <v>15</v>
      </c>
      <c r="AQ18" s="331">
        <v>178</v>
      </c>
      <c r="AR18" s="334"/>
      <c r="AS18" s="330">
        <v>44101</v>
      </c>
      <c r="AT18" s="331">
        <v>176</v>
      </c>
      <c r="AU18" s="331">
        <v>11</v>
      </c>
      <c r="AV18" s="331">
        <v>123</v>
      </c>
      <c r="AW18" s="334"/>
      <c r="AX18" s="330">
        <v>22995</v>
      </c>
      <c r="AY18" s="331">
        <v>90</v>
      </c>
      <c r="AZ18" s="331">
        <v>8</v>
      </c>
      <c r="BA18" s="331">
        <v>121</v>
      </c>
      <c r="BB18" s="334"/>
      <c r="BC18" s="330">
        <v>13549</v>
      </c>
      <c r="BD18" s="331">
        <v>610</v>
      </c>
      <c r="BE18" s="331">
        <v>270</v>
      </c>
      <c r="BF18" s="331">
        <v>208</v>
      </c>
      <c r="BG18" s="334"/>
      <c r="BH18" s="330">
        <v>8378</v>
      </c>
      <c r="BI18" s="331">
        <v>26</v>
      </c>
      <c r="BJ18" s="331">
        <v>0</v>
      </c>
      <c r="BK18" s="331">
        <v>122</v>
      </c>
      <c r="BL18" s="58"/>
    </row>
    <row r="19" spans="1:65" ht="231" customHeight="1" outlineLevel="1" x14ac:dyDescent="0.35">
      <c r="A19" s="381" t="s">
        <v>19</v>
      </c>
      <c r="B19" s="304" t="s">
        <v>212</v>
      </c>
      <c r="C19" s="304" t="s">
        <v>256</v>
      </c>
      <c r="D19" s="631" t="s">
        <v>101</v>
      </c>
      <c r="E19" s="581"/>
      <c r="F19" s="181" t="s">
        <v>103</v>
      </c>
      <c r="G19" s="181" t="s">
        <v>104</v>
      </c>
      <c r="H19" s="318">
        <v>9802</v>
      </c>
      <c r="I19" s="319">
        <v>20</v>
      </c>
      <c r="J19" s="318">
        <v>26</v>
      </c>
      <c r="K19" s="319">
        <v>395</v>
      </c>
      <c r="L19" s="316" t="s">
        <v>126</v>
      </c>
      <c r="M19" s="359">
        <f t="shared" ref="M19:M20" si="3">H19*1.1</f>
        <v>10782.2</v>
      </c>
      <c r="N19" s="360">
        <f t="shared" si="0"/>
        <v>22</v>
      </c>
      <c r="O19" s="361">
        <f t="shared" si="1"/>
        <v>28.6</v>
      </c>
      <c r="P19" s="360">
        <f t="shared" si="2"/>
        <v>434.50000000000006</v>
      </c>
      <c r="Q19" s="361" t="s">
        <v>126</v>
      </c>
      <c r="R19" s="187"/>
      <c r="S19" s="187"/>
      <c r="T19" s="187"/>
      <c r="U19" s="187"/>
      <c r="V19" s="187"/>
      <c r="W19" s="187"/>
      <c r="X19" s="66" t="s">
        <v>19</v>
      </c>
      <c r="Y19" s="341">
        <v>939</v>
      </c>
      <c r="Z19" s="342">
        <v>1</v>
      </c>
      <c r="AA19" s="342">
        <v>2</v>
      </c>
      <c r="AB19" s="342">
        <v>26</v>
      </c>
      <c r="AC19" s="343"/>
      <c r="AD19" s="341">
        <v>1456</v>
      </c>
      <c r="AE19" s="342">
        <v>2</v>
      </c>
      <c r="AF19" s="342">
        <v>5</v>
      </c>
      <c r="AG19" s="342">
        <v>54</v>
      </c>
      <c r="AH19" s="343"/>
      <c r="AI19" s="341">
        <v>2591</v>
      </c>
      <c r="AJ19" s="342">
        <v>4</v>
      </c>
      <c r="AK19" s="342">
        <v>3</v>
      </c>
      <c r="AL19" s="342">
        <v>148</v>
      </c>
      <c r="AM19" s="343"/>
      <c r="AN19" s="341">
        <v>244</v>
      </c>
      <c r="AO19" s="342">
        <v>1</v>
      </c>
      <c r="AP19" s="342">
        <v>1</v>
      </c>
      <c r="AQ19" s="342">
        <v>40</v>
      </c>
      <c r="AR19" s="343"/>
      <c r="AS19" s="341">
        <v>2265</v>
      </c>
      <c r="AT19" s="342">
        <v>2</v>
      </c>
      <c r="AU19" s="342">
        <v>1</v>
      </c>
      <c r="AV19" s="342">
        <v>27</v>
      </c>
      <c r="AW19" s="343"/>
      <c r="AX19" s="341">
        <v>1181</v>
      </c>
      <c r="AY19" s="342">
        <v>1</v>
      </c>
      <c r="AZ19" s="342">
        <v>1</v>
      </c>
      <c r="BA19" s="342">
        <v>27</v>
      </c>
      <c r="BB19" s="343"/>
      <c r="BC19" s="341">
        <v>696</v>
      </c>
      <c r="BD19" s="342">
        <v>8</v>
      </c>
      <c r="BE19" s="342">
        <v>13</v>
      </c>
      <c r="BF19" s="342">
        <v>46</v>
      </c>
      <c r="BG19" s="343"/>
      <c r="BH19" s="341">
        <v>430</v>
      </c>
      <c r="BI19" s="342">
        <v>1</v>
      </c>
      <c r="BJ19" s="342">
        <v>0</v>
      </c>
      <c r="BK19" s="342">
        <v>27</v>
      </c>
      <c r="BL19" s="343"/>
    </row>
    <row r="20" spans="1:65" ht="158.25" customHeight="1" outlineLevel="1" x14ac:dyDescent="0.35">
      <c r="A20" s="382" t="s">
        <v>20</v>
      </c>
      <c r="B20" s="304" t="s">
        <v>213</v>
      </c>
      <c r="C20" s="304" t="s">
        <v>185</v>
      </c>
      <c r="D20" s="612" t="s">
        <v>101</v>
      </c>
      <c r="E20" s="581"/>
      <c r="F20" s="181" t="s">
        <v>103</v>
      </c>
      <c r="G20" s="181" t="s">
        <v>104</v>
      </c>
      <c r="H20" s="318">
        <v>103800</v>
      </c>
      <c r="I20" s="319">
        <v>200</v>
      </c>
      <c r="J20" s="318">
        <v>300</v>
      </c>
      <c r="K20" s="319">
        <v>43500</v>
      </c>
      <c r="L20" s="318"/>
      <c r="M20" s="359">
        <f t="shared" si="3"/>
        <v>114180.00000000001</v>
      </c>
      <c r="N20" s="360">
        <f t="shared" si="0"/>
        <v>220.00000000000003</v>
      </c>
      <c r="O20" s="361">
        <f t="shared" si="1"/>
        <v>330</v>
      </c>
      <c r="P20" s="360">
        <f t="shared" si="2"/>
        <v>47850.000000000007</v>
      </c>
      <c r="Q20" s="361" t="s">
        <v>126</v>
      </c>
      <c r="R20" s="187"/>
      <c r="S20" s="187"/>
      <c r="T20" s="187"/>
      <c r="U20" s="187"/>
      <c r="V20" s="187"/>
      <c r="W20" s="187"/>
      <c r="X20" s="65" t="s">
        <v>20</v>
      </c>
      <c r="Y20" s="344">
        <v>9939</v>
      </c>
      <c r="Z20" s="345">
        <v>13</v>
      </c>
      <c r="AA20" s="345">
        <v>18</v>
      </c>
      <c r="AB20" s="345">
        <v>2868</v>
      </c>
      <c r="AC20" s="346"/>
      <c r="AD20" s="344">
        <v>15415</v>
      </c>
      <c r="AE20" s="345">
        <v>18</v>
      </c>
      <c r="AF20" s="345">
        <v>59</v>
      </c>
      <c r="AG20" s="345">
        <v>5982</v>
      </c>
      <c r="AH20" s="346"/>
      <c r="AI20" s="344">
        <v>27439</v>
      </c>
      <c r="AJ20" s="345">
        <v>45</v>
      </c>
      <c r="AK20" s="345">
        <v>40</v>
      </c>
      <c r="AL20" s="345">
        <v>16249</v>
      </c>
      <c r="AM20" s="346"/>
      <c r="AN20" s="344">
        <v>2579</v>
      </c>
      <c r="AO20" s="345">
        <v>4</v>
      </c>
      <c r="AP20" s="345">
        <v>9</v>
      </c>
      <c r="AQ20" s="345">
        <v>4351</v>
      </c>
      <c r="AR20" s="346"/>
      <c r="AS20" s="344">
        <v>23990</v>
      </c>
      <c r="AT20" s="345">
        <v>23</v>
      </c>
      <c r="AU20" s="345">
        <v>7</v>
      </c>
      <c r="AV20" s="345">
        <v>3014</v>
      </c>
      <c r="AW20" s="346"/>
      <c r="AX20" s="344">
        <v>12509</v>
      </c>
      <c r="AY20" s="345">
        <v>12</v>
      </c>
      <c r="AZ20" s="345">
        <v>5</v>
      </c>
      <c r="BA20" s="345">
        <v>2971</v>
      </c>
      <c r="BB20" s="346"/>
      <c r="BC20" s="344">
        <v>7370</v>
      </c>
      <c r="BD20" s="345">
        <v>81</v>
      </c>
      <c r="BE20" s="345">
        <v>162</v>
      </c>
      <c r="BF20" s="345">
        <v>5087</v>
      </c>
      <c r="BG20" s="346"/>
      <c r="BH20" s="344">
        <v>4557</v>
      </c>
      <c r="BI20" s="345">
        <v>4</v>
      </c>
      <c r="BJ20" s="345">
        <v>0</v>
      </c>
      <c r="BK20" s="345">
        <v>2978</v>
      </c>
      <c r="BL20" s="346"/>
    </row>
    <row r="21" spans="1:65" ht="52.5" customHeight="1" outlineLevel="1" x14ac:dyDescent="0.35">
      <c r="A21" s="175"/>
      <c r="B21" s="204"/>
      <c r="C21" s="175"/>
      <c r="D21" s="191"/>
      <c r="E21" s="191"/>
      <c r="F21" s="175"/>
      <c r="G21" s="175"/>
      <c r="H21" s="178"/>
      <c r="I21" s="178"/>
      <c r="J21" s="178"/>
      <c r="K21" s="178"/>
      <c r="L21" s="178"/>
      <c r="M21" s="187" t="s">
        <v>252</v>
      </c>
      <c r="N21" s="178"/>
      <c r="O21" s="178"/>
      <c r="P21" s="178"/>
      <c r="Q21" s="178"/>
      <c r="R21" s="187"/>
      <c r="S21" s="187"/>
      <c r="T21" s="187"/>
      <c r="U21" s="187"/>
      <c r="V21" s="187"/>
      <c r="W21" s="187"/>
      <c r="X21" s="77"/>
      <c r="Y21" s="87"/>
      <c r="Z21" s="87"/>
      <c r="AA21" s="87"/>
      <c r="AB21" s="87"/>
      <c r="AC21" s="87"/>
      <c r="AD21" s="87"/>
      <c r="AE21" s="87"/>
      <c r="AF21" s="87"/>
      <c r="AG21" s="87"/>
      <c r="AH21" s="87"/>
      <c r="AI21" s="87"/>
      <c r="AJ21" s="87"/>
      <c r="AK21" s="87"/>
      <c r="AL21" s="87"/>
      <c r="AM21" s="87"/>
      <c r="AN21" s="87"/>
      <c r="AO21" s="87"/>
      <c r="AP21" s="87"/>
      <c r="AQ21" s="87"/>
      <c r="AR21" s="87"/>
      <c r="AS21" s="87"/>
      <c r="AT21" s="87"/>
      <c r="AU21" s="87"/>
      <c r="AV21" s="87"/>
      <c r="AW21" s="87"/>
      <c r="AX21" s="87"/>
      <c r="AY21" s="87"/>
      <c r="AZ21" s="87"/>
      <c r="BA21" s="87"/>
      <c r="BB21" s="87"/>
      <c r="BC21" s="87"/>
      <c r="BD21" s="87"/>
      <c r="BE21" s="87"/>
      <c r="BF21" s="87"/>
      <c r="BG21" s="87"/>
      <c r="BH21" s="87"/>
      <c r="BI21" s="87"/>
      <c r="BJ21" s="87"/>
      <c r="BK21" s="87"/>
      <c r="BL21" s="87"/>
    </row>
    <row r="22" spans="1:65" ht="52.5" customHeight="1" outlineLevel="1" x14ac:dyDescent="0.35">
      <c r="A22" s="175"/>
      <c r="B22" s="175"/>
      <c r="C22" s="175"/>
      <c r="D22" s="191"/>
      <c r="E22" s="191"/>
      <c r="F22" s="175"/>
      <c r="G22" s="175"/>
      <c r="H22" s="178"/>
      <c r="I22" s="178"/>
      <c r="J22" s="178"/>
      <c r="K22" s="178"/>
      <c r="L22" s="178"/>
      <c r="M22" s="178"/>
      <c r="N22" s="178"/>
      <c r="O22" s="178"/>
      <c r="P22" s="178"/>
      <c r="Q22" s="178"/>
      <c r="R22" s="187"/>
      <c r="S22" s="187"/>
      <c r="T22" s="187"/>
      <c r="U22" s="187"/>
      <c r="V22" s="187"/>
      <c r="W22" s="187"/>
      <c r="X22" s="77"/>
      <c r="Y22" s="87"/>
      <c r="Z22" s="87"/>
      <c r="AA22" s="87"/>
      <c r="AB22" s="87"/>
      <c r="AC22" s="87"/>
      <c r="AD22" s="87"/>
      <c r="AE22" s="87"/>
      <c r="AF22" s="87"/>
      <c r="AG22" s="87"/>
      <c r="AH22" s="87"/>
      <c r="AI22" s="87"/>
      <c r="AJ22" s="87"/>
      <c r="AK22" s="87"/>
      <c r="AL22" s="87"/>
      <c r="AM22" s="87"/>
      <c r="AN22" s="87"/>
      <c r="AO22" s="87"/>
      <c r="AP22" s="87"/>
      <c r="AQ22" s="87"/>
      <c r="AR22" s="87"/>
      <c r="AS22" s="87"/>
      <c r="AT22" s="87"/>
      <c r="AU22" s="87"/>
      <c r="AV22" s="87"/>
      <c r="AW22" s="87"/>
      <c r="AX22" s="87"/>
      <c r="AY22" s="87"/>
      <c r="AZ22" s="87"/>
      <c r="BA22" s="87"/>
      <c r="BB22" s="87"/>
      <c r="BC22" s="87"/>
      <c r="BD22" s="87"/>
      <c r="BE22" s="87"/>
      <c r="BF22" s="87"/>
      <c r="BG22" s="87"/>
      <c r="BH22" s="87"/>
      <c r="BI22" s="87"/>
      <c r="BJ22" s="87"/>
      <c r="BK22" s="87"/>
      <c r="BL22" s="87"/>
    </row>
    <row r="23" spans="1:65" ht="31.5" customHeight="1" outlineLevel="1" x14ac:dyDescent="0.35">
      <c r="A23" s="187"/>
      <c r="B23" s="69"/>
      <c r="C23" s="69"/>
      <c r="D23" s="69"/>
      <c r="E23" s="69"/>
      <c r="F23" s="69"/>
      <c r="G23" s="69"/>
      <c r="H23" s="69"/>
      <c r="I23" s="69"/>
      <c r="J23" s="69"/>
      <c r="K23" s="69"/>
      <c r="L23" s="187"/>
      <c r="M23" s="187"/>
      <c r="N23" s="187"/>
      <c r="O23" s="187"/>
      <c r="P23" s="187"/>
      <c r="Q23" s="187"/>
      <c r="R23" s="114"/>
      <c r="S23" s="114"/>
      <c r="T23" s="187"/>
      <c r="U23" s="187"/>
      <c r="V23" s="187"/>
      <c r="W23" s="187"/>
      <c r="X23" s="75"/>
      <c r="Y23" s="76"/>
      <c r="Z23" s="76"/>
      <c r="AA23" s="76"/>
      <c r="AB23" s="76"/>
      <c r="AC23" s="76"/>
      <c r="AD23" s="76"/>
      <c r="AE23" s="67"/>
      <c r="AF23" s="67"/>
      <c r="AG23" s="67"/>
      <c r="AH23" s="67"/>
      <c r="AI23" s="67"/>
      <c r="AJ23" s="67"/>
      <c r="AK23" s="67"/>
      <c r="AL23" s="67"/>
      <c r="AM23" s="67"/>
      <c r="AN23" s="67"/>
      <c r="AO23" s="67"/>
      <c r="AP23" s="67"/>
      <c r="AQ23" s="67"/>
      <c r="AR23" s="67"/>
      <c r="AS23" s="67"/>
      <c r="AT23" s="67"/>
      <c r="AU23" s="67"/>
      <c r="AV23" s="67"/>
      <c r="AW23" s="67"/>
      <c r="AX23" s="67"/>
      <c r="AY23" s="67"/>
      <c r="AZ23" s="67"/>
      <c r="BA23" s="67"/>
      <c r="BB23" s="67"/>
      <c r="BC23" s="67"/>
      <c r="BD23" s="67"/>
      <c r="BE23" s="67"/>
      <c r="BF23" s="67"/>
      <c r="BG23" s="67"/>
      <c r="BH23" s="67"/>
      <c r="BI23" s="67"/>
      <c r="BJ23" s="67"/>
      <c r="BK23" s="68"/>
      <c r="BL23" s="68"/>
      <c r="BM23" s="68"/>
    </row>
    <row r="24" spans="1:65" ht="23.25" outlineLevel="1" x14ac:dyDescent="0.35">
      <c r="A24" s="198" t="s">
        <v>75</v>
      </c>
      <c r="B24" s="198"/>
      <c r="C24" s="198"/>
      <c r="D24" s="198"/>
      <c r="E24" s="198"/>
      <c r="F24" s="198"/>
      <c r="G24" s="198"/>
      <c r="H24" s="199"/>
      <c r="I24" s="199"/>
      <c r="J24" s="199"/>
      <c r="K24" s="199"/>
      <c r="L24" s="199"/>
      <c r="M24" s="199"/>
      <c r="N24" s="199"/>
      <c r="O24" s="199"/>
      <c r="P24" s="199"/>
      <c r="Q24" s="199"/>
      <c r="R24" s="187"/>
      <c r="S24" s="187"/>
      <c r="T24" s="187"/>
      <c r="U24" s="187"/>
      <c r="V24" s="187"/>
      <c r="W24" s="187"/>
      <c r="X24" s="68"/>
      <c r="Y24" s="614"/>
      <c r="Z24" s="614"/>
      <c r="AA24" s="614"/>
      <c r="AB24" s="614"/>
      <c r="AC24" s="614"/>
      <c r="AD24" s="614"/>
      <c r="AE24" s="614"/>
      <c r="AF24" s="614"/>
      <c r="AG24" s="614"/>
      <c r="AH24" s="614"/>
      <c r="AI24" s="614"/>
      <c r="AJ24" s="614"/>
      <c r="AK24" s="614"/>
      <c r="AL24" s="614"/>
      <c r="AM24" s="614"/>
      <c r="AN24" s="614"/>
      <c r="AO24" s="614"/>
      <c r="AP24" s="614"/>
      <c r="AQ24" s="614"/>
      <c r="AR24" s="614"/>
      <c r="AS24" s="614"/>
      <c r="AT24" s="614"/>
      <c r="AU24" s="614"/>
      <c r="AV24" s="614"/>
      <c r="AW24" s="614"/>
      <c r="AX24" s="614"/>
      <c r="AY24" s="614"/>
      <c r="AZ24" s="614"/>
      <c r="BA24" s="614"/>
      <c r="BB24" s="614"/>
      <c r="BC24" s="614"/>
      <c r="BD24" s="614"/>
      <c r="BE24" s="614"/>
      <c r="BF24" s="614"/>
      <c r="BG24" s="614"/>
      <c r="BH24" s="614"/>
      <c r="BI24" s="614"/>
      <c r="BJ24" s="614"/>
      <c r="BK24" s="614"/>
      <c r="BL24" s="614"/>
      <c r="BM24" s="68"/>
    </row>
    <row r="25" spans="1:65" ht="24.6" customHeight="1" outlineLevel="1" x14ac:dyDescent="0.35">
      <c r="A25" s="615" t="s">
        <v>153</v>
      </c>
      <c r="B25" s="616"/>
      <c r="C25" s="616"/>
      <c r="D25" s="616"/>
      <c r="E25" s="616"/>
      <c r="F25" s="616"/>
      <c r="G25" s="616"/>
      <c r="H25" s="175"/>
      <c r="I25" s="175"/>
      <c r="J25" s="175"/>
      <c r="K25" s="187"/>
      <c r="L25" s="187"/>
      <c r="M25" s="187"/>
      <c r="N25" s="187"/>
      <c r="O25" s="187"/>
      <c r="P25" s="187"/>
      <c r="Q25" s="176"/>
      <c r="R25" s="177"/>
      <c r="S25" s="177"/>
      <c r="T25" s="177"/>
      <c r="U25" s="177"/>
      <c r="V25" s="177"/>
      <c r="W25" s="177"/>
      <c r="X25" s="78"/>
      <c r="Y25" s="78"/>
      <c r="Z25" s="78"/>
      <c r="AA25" s="78"/>
      <c r="AB25" s="78"/>
      <c r="AC25" s="78"/>
      <c r="AD25" s="78"/>
      <c r="AE25" s="78"/>
      <c r="AF25" s="78"/>
      <c r="AG25" s="78"/>
      <c r="AH25" s="78"/>
      <c r="AI25" s="78"/>
      <c r="AJ25" s="78"/>
      <c r="AK25" s="78"/>
      <c r="AL25" s="78"/>
      <c r="AM25" s="78"/>
      <c r="AN25" s="78"/>
      <c r="AO25" s="78"/>
      <c r="AP25" s="78"/>
      <c r="AQ25" s="78"/>
      <c r="AR25" s="78"/>
      <c r="AS25" s="78"/>
      <c r="AT25" s="78"/>
      <c r="AU25" s="78"/>
      <c r="AV25" s="78"/>
      <c r="AW25" s="78"/>
      <c r="AX25" s="78"/>
      <c r="AY25" s="78"/>
      <c r="AZ25" s="78"/>
      <c r="BA25" s="78"/>
      <c r="BB25" s="78"/>
      <c r="BC25" s="78"/>
      <c r="BD25" s="78"/>
      <c r="BE25" s="78"/>
      <c r="BF25" s="68"/>
    </row>
    <row r="26" spans="1:65" ht="24.6" customHeight="1" outlineLevel="1" x14ac:dyDescent="0.35">
      <c r="A26" s="615" t="s">
        <v>154</v>
      </c>
      <c r="B26" s="616"/>
      <c r="C26" s="616"/>
      <c r="D26" s="616"/>
      <c r="E26" s="616"/>
      <c r="F26" s="616"/>
      <c r="G26" s="616"/>
      <c r="H26" s="178"/>
      <c r="I26" s="178"/>
      <c r="J26" s="178"/>
      <c r="K26" s="187"/>
      <c r="L26" s="187"/>
      <c r="M26" s="187"/>
      <c r="N26" s="187"/>
      <c r="O26" s="187"/>
      <c r="P26" s="187"/>
      <c r="Q26" s="176"/>
      <c r="R26" s="179"/>
      <c r="S26" s="179"/>
      <c r="T26" s="179"/>
      <c r="U26" s="179"/>
      <c r="V26" s="179"/>
      <c r="W26" s="1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68"/>
    </row>
    <row r="27" spans="1:65" ht="24.6" customHeight="1" outlineLevel="1" x14ac:dyDescent="0.35">
      <c r="A27" s="615" t="s">
        <v>155</v>
      </c>
      <c r="B27" s="616"/>
      <c r="C27" s="616"/>
      <c r="D27" s="616"/>
      <c r="E27" s="616"/>
      <c r="F27" s="616"/>
      <c r="G27" s="616"/>
      <c r="H27" s="178"/>
      <c r="I27" s="178"/>
      <c r="J27" s="178"/>
      <c r="K27" s="187"/>
      <c r="L27" s="187"/>
      <c r="M27" s="187"/>
      <c r="N27" s="187"/>
      <c r="O27" s="187"/>
      <c r="P27" s="187"/>
      <c r="Q27" s="176"/>
      <c r="R27" s="179"/>
      <c r="S27" s="179"/>
      <c r="T27" s="179"/>
      <c r="U27" s="179"/>
      <c r="V27" s="179"/>
      <c r="W27" s="1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68"/>
    </row>
    <row r="28" spans="1:65" ht="23.25" x14ac:dyDescent="0.3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68"/>
      <c r="Y28" s="68"/>
      <c r="Z28" s="68"/>
      <c r="AA28" s="68"/>
      <c r="AB28" s="68"/>
      <c r="AC28" s="68"/>
      <c r="AD28" s="68"/>
      <c r="AE28" s="68"/>
      <c r="AF28" s="68"/>
      <c r="AG28" s="68"/>
      <c r="AH28" s="68"/>
      <c r="AI28" s="68"/>
      <c r="AJ28" s="68"/>
      <c r="AK28" s="68"/>
      <c r="AL28" s="68"/>
      <c r="AM28" s="68"/>
      <c r="AN28" s="68"/>
      <c r="AO28" s="68"/>
      <c r="AP28" s="68"/>
      <c r="AQ28" s="68"/>
      <c r="AR28" s="68"/>
      <c r="AS28" s="68"/>
      <c r="AT28" s="68"/>
      <c r="AU28" s="68"/>
      <c r="AV28" s="68"/>
      <c r="AW28" s="68"/>
      <c r="AX28" s="68"/>
      <c r="AY28" s="68"/>
      <c r="AZ28" s="68"/>
      <c r="BA28" s="68"/>
      <c r="BB28" s="68"/>
      <c r="BC28" s="68"/>
      <c r="BD28" s="68"/>
      <c r="BE28" s="68"/>
      <c r="BF28" s="68"/>
      <c r="BG28" s="68"/>
      <c r="BH28" s="68"/>
      <c r="BI28" s="68"/>
      <c r="BJ28" s="68"/>
      <c r="BK28" s="68"/>
      <c r="BL28" s="68"/>
      <c r="BM28" s="68"/>
    </row>
    <row r="29" spans="1:65" s="1" customFormat="1" ht="27.75" customHeight="1" x14ac:dyDescent="0.35">
      <c r="A29" s="562" t="s">
        <v>188</v>
      </c>
      <c r="B29" s="562"/>
      <c r="C29" s="562"/>
      <c r="D29" s="562"/>
      <c r="E29" s="562"/>
      <c r="F29" s="562"/>
      <c r="G29" s="562"/>
      <c r="H29" s="562"/>
      <c r="I29" s="71"/>
      <c r="J29" s="71"/>
      <c r="K29" s="71"/>
      <c r="L29" s="71"/>
      <c r="M29" s="71"/>
      <c r="N29" s="71"/>
      <c r="O29" s="71"/>
      <c r="P29" s="145"/>
      <c r="Q29" s="145"/>
      <c r="R29" s="146"/>
      <c r="S29" s="146"/>
      <c r="T29" s="146"/>
      <c r="U29" s="146"/>
      <c r="V29" s="146"/>
      <c r="W29" s="146"/>
      <c r="X29" s="67"/>
      <c r="Y29" s="67"/>
      <c r="Z29" s="67"/>
      <c r="AA29" s="67"/>
      <c r="AB29" s="67"/>
      <c r="AC29" s="67"/>
      <c r="AD29" s="67"/>
      <c r="AE29" s="67"/>
      <c r="AF29" s="67"/>
      <c r="AG29" s="67"/>
      <c r="AH29" s="67"/>
      <c r="AI29" s="67"/>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
      <c r="BJ29" s="6"/>
      <c r="BK29" s="6"/>
      <c r="BL29" s="6"/>
    </row>
    <row r="30" spans="1:65" s="8" customFormat="1" ht="27.75" customHeight="1" x14ac:dyDescent="0.35">
      <c r="A30" s="72"/>
      <c r="B30" s="72"/>
      <c r="C30" s="72"/>
      <c r="D30" s="72"/>
      <c r="E30" s="73"/>
      <c r="F30" s="73"/>
      <c r="G30" s="73"/>
      <c r="H30" s="73"/>
      <c r="I30" s="73"/>
      <c r="J30" s="73"/>
      <c r="K30" s="73"/>
      <c r="L30" s="73"/>
      <c r="M30" s="73"/>
      <c r="N30" s="73"/>
      <c r="O30" s="73"/>
      <c r="P30" s="146"/>
      <c r="Q30" s="146"/>
      <c r="R30" s="146"/>
      <c r="S30" s="146"/>
      <c r="T30" s="146"/>
      <c r="U30" s="146"/>
      <c r="V30" s="146"/>
      <c r="W30" s="146"/>
      <c r="X30" s="67"/>
      <c r="Y30" s="67"/>
      <c r="Z30" s="67"/>
      <c r="AA30" s="67"/>
      <c r="AB30" s="67"/>
      <c r="AC30" s="67"/>
      <c r="AD30" s="67"/>
      <c r="AE30" s="67"/>
      <c r="AF30" s="67"/>
      <c r="AG30" s="67"/>
      <c r="AH30" s="67"/>
      <c r="AI30" s="67"/>
      <c r="AJ30" s="67"/>
      <c r="AK30" s="67"/>
      <c r="AL30" s="67"/>
      <c r="AM30" s="67"/>
      <c r="AN30" s="67"/>
      <c r="AO30" s="67"/>
      <c r="AP30" s="67"/>
      <c r="AQ30" s="67"/>
      <c r="AR30" s="67"/>
      <c r="AS30" s="67"/>
      <c r="AT30" s="67"/>
      <c r="AU30" s="67"/>
      <c r="AV30" s="67"/>
      <c r="AW30" s="67"/>
      <c r="AX30" s="67"/>
      <c r="AY30" s="67"/>
      <c r="AZ30" s="67"/>
      <c r="BA30" s="67"/>
      <c r="BB30" s="67"/>
      <c r="BC30" s="67"/>
      <c r="BD30" s="67"/>
      <c r="BE30" s="67"/>
      <c r="BF30" s="67"/>
      <c r="BG30" s="67"/>
      <c r="BH30" s="67"/>
      <c r="BI30" s="67"/>
      <c r="BJ30" s="67"/>
      <c r="BK30" s="67"/>
      <c r="BL30" s="67"/>
    </row>
    <row r="31" spans="1:65" s="1" customFormat="1" ht="29.25" customHeight="1" outlineLevel="1" thickBot="1" x14ac:dyDescent="0.4">
      <c r="A31" s="187"/>
      <c r="B31" s="195" t="s">
        <v>9</v>
      </c>
      <c r="C31" s="196" t="s">
        <v>51</v>
      </c>
      <c r="D31" s="149">
        <v>2018</v>
      </c>
      <c r="E31" s="150">
        <v>2019</v>
      </c>
      <c r="F31" s="563">
        <v>2020</v>
      </c>
      <c r="G31" s="564"/>
      <c r="H31" s="69"/>
      <c r="I31" s="69"/>
      <c r="J31" s="69"/>
      <c r="K31" s="69"/>
      <c r="L31" s="69"/>
      <c r="M31" s="69"/>
      <c r="N31" s="114"/>
      <c r="O31" s="114"/>
      <c r="P31" s="114"/>
      <c r="Q31" s="565"/>
      <c r="R31" s="565"/>
      <c r="S31" s="565"/>
      <c r="T31" s="565"/>
      <c r="U31" s="565"/>
      <c r="V31" s="565"/>
      <c r="W31" s="114"/>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row>
    <row r="32" spans="1:65" s="1" customFormat="1" ht="23.45" customHeight="1" outlineLevel="1" x14ac:dyDescent="0.35">
      <c r="A32" s="114"/>
      <c r="B32" s="151" t="s">
        <v>27</v>
      </c>
      <c r="C32" s="152">
        <v>9000000</v>
      </c>
      <c r="D32" s="153">
        <v>8500000</v>
      </c>
      <c r="E32" s="154" t="s">
        <v>46</v>
      </c>
      <c r="F32" s="574" t="s">
        <v>47</v>
      </c>
      <c r="G32" s="575"/>
      <c r="H32" s="69"/>
      <c r="I32" s="69"/>
      <c r="J32" s="69"/>
      <c r="K32" s="69"/>
      <c r="L32" s="69"/>
      <c r="M32" s="69"/>
      <c r="N32" s="114"/>
      <c r="O32" s="114"/>
      <c r="P32" s="155"/>
      <c r="Q32" s="155"/>
      <c r="R32" s="155"/>
      <c r="S32" s="155"/>
      <c r="T32" s="155"/>
      <c r="U32" s="114"/>
      <c r="V32" s="114"/>
      <c r="W32" s="114"/>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row>
    <row r="33" spans="1:65" s="1" customFormat="1" ht="23.45" customHeight="1" outlineLevel="1" x14ac:dyDescent="0.35">
      <c r="A33" s="187"/>
      <c r="B33" s="156" t="s">
        <v>25</v>
      </c>
      <c r="C33" s="157">
        <v>0.7</v>
      </c>
      <c r="D33" s="158">
        <v>0.7</v>
      </c>
      <c r="E33" s="159" t="s">
        <v>46</v>
      </c>
      <c r="F33" s="572" t="s">
        <v>47</v>
      </c>
      <c r="G33" s="573"/>
      <c r="H33" s="69"/>
      <c r="I33" s="69"/>
      <c r="J33" s="69"/>
      <c r="K33" s="69"/>
      <c r="L33" s="69"/>
      <c r="M33" s="69"/>
      <c r="N33" s="69"/>
      <c r="O33" s="69"/>
      <c r="P33" s="69"/>
      <c r="Q33" s="114"/>
      <c r="R33" s="114"/>
      <c r="S33" s="114"/>
      <c r="T33" s="155"/>
      <c r="U33" s="155"/>
      <c r="V33" s="155"/>
      <c r="W33" s="155"/>
      <c r="X33" s="81"/>
      <c r="Y33" s="81"/>
      <c r="Z33" s="81"/>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row>
    <row r="34" spans="1:65" s="1" customFormat="1" ht="23.45" customHeight="1" outlineLevel="1" x14ac:dyDescent="0.35">
      <c r="A34" s="187"/>
      <c r="B34" s="156" t="s">
        <v>26</v>
      </c>
      <c r="C34" s="157">
        <v>0.3</v>
      </c>
      <c r="D34" s="158">
        <v>0.3</v>
      </c>
      <c r="E34" s="159" t="s">
        <v>46</v>
      </c>
      <c r="F34" s="572" t="s">
        <v>47</v>
      </c>
      <c r="G34" s="573"/>
      <c r="H34" s="69"/>
      <c r="I34" s="69"/>
      <c r="J34" s="69"/>
      <c r="K34" s="69"/>
      <c r="L34" s="69"/>
      <c r="M34" s="69"/>
      <c r="N34" s="69"/>
      <c r="O34" s="69"/>
      <c r="P34" s="69"/>
      <c r="Q34" s="114"/>
      <c r="R34" s="114"/>
      <c r="S34" s="114"/>
      <c r="T34" s="155"/>
      <c r="U34" s="155"/>
      <c r="V34" s="155"/>
      <c r="W34" s="155"/>
      <c r="X34" s="81"/>
      <c r="Y34" s="81"/>
      <c r="Z34" s="81"/>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row>
    <row r="35" spans="1:65" s="1" customFormat="1" ht="19.5" customHeight="1" outlineLevel="1" x14ac:dyDescent="0.35">
      <c r="A35" s="187"/>
      <c r="B35" s="197"/>
      <c r="C35" s="197"/>
      <c r="D35" s="69"/>
      <c r="E35" s="69"/>
      <c r="F35" s="69"/>
      <c r="G35" s="69"/>
      <c r="H35" s="69"/>
      <c r="I35" s="69"/>
      <c r="J35" s="69"/>
      <c r="K35" s="69"/>
      <c r="L35" s="69"/>
      <c r="M35" s="69"/>
      <c r="N35" s="69"/>
      <c r="O35" s="69"/>
      <c r="P35" s="69"/>
      <c r="Q35" s="114"/>
      <c r="R35" s="114"/>
      <c r="S35" s="114"/>
      <c r="T35" s="114"/>
      <c r="U35" s="114"/>
      <c r="V35" s="114"/>
      <c r="W35" s="114"/>
      <c r="X35" s="74" t="s">
        <v>48</v>
      </c>
      <c r="Y35" s="5"/>
      <c r="Z35" s="5"/>
      <c r="AA35" s="5"/>
      <c r="AB35" s="5"/>
      <c r="AC35" s="5"/>
      <c r="AD35" s="5"/>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row>
    <row r="36" spans="1:65" ht="23.25" outlineLevel="1" x14ac:dyDescent="0.35">
      <c r="A36" s="623" t="s">
        <v>77</v>
      </c>
      <c r="B36" s="623"/>
      <c r="C36" s="623"/>
      <c r="D36" s="623"/>
      <c r="E36" s="623"/>
      <c r="F36" s="623"/>
      <c r="G36" s="624"/>
      <c r="H36" s="625" t="s">
        <v>43</v>
      </c>
      <c r="I36" s="626"/>
      <c r="J36" s="626"/>
      <c r="K36" s="626"/>
      <c r="L36" s="627"/>
      <c r="M36" s="628" t="s">
        <v>50</v>
      </c>
      <c r="N36" s="629"/>
      <c r="O36" s="629"/>
      <c r="P36" s="629"/>
      <c r="Q36" s="630"/>
      <c r="R36" s="187"/>
      <c r="S36" s="187"/>
      <c r="T36" s="187"/>
      <c r="U36" s="187"/>
      <c r="V36" s="187"/>
      <c r="W36" s="187"/>
      <c r="X36" s="38"/>
      <c r="Y36" s="620" t="s">
        <v>11</v>
      </c>
      <c r="Z36" s="621"/>
      <c r="AA36" s="621"/>
      <c r="AB36" s="621"/>
      <c r="AC36" s="622"/>
      <c r="AD36" s="620" t="s">
        <v>16</v>
      </c>
      <c r="AE36" s="621"/>
      <c r="AF36" s="621"/>
      <c r="AG36" s="621"/>
      <c r="AH36" s="622"/>
      <c r="AI36" s="620" t="s">
        <v>24</v>
      </c>
      <c r="AJ36" s="621"/>
      <c r="AK36" s="621"/>
      <c r="AL36" s="621"/>
      <c r="AM36" s="622"/>
      <c r="AN36" s="620" t="s">
        <v>13</v>
      </c>
      <c r="AO36" s="621"/>
      <c r="AP36" s="621"/>
      <c r="AQ36" s="621"/>
      <c r="AR36" s="622"/>
      <c r="AS36" s="620" t="s">
        <v>14</v>
      </c>
      <c r="AT36" s="621"/>
      <c r="AU36" s="621"/>
      <c r="AV36" s="621"/>
      <c r="AW36" s="622"/>
      <c r="AX36" s="620" t="s">
        <v>12</v>
      </c>
      <c r="AY36" s="621"/>
      <c r="AZ36" s="621"/>
      <c r="BA36" s="621"/>
      <c r="BB36" s="622"/>
      <c r="BC36" s="620" t="s">
        <v>17</v>
      </c>
      <c r="BD36" s="621"/>
      <c r="BE36" s="621"/>
      <c r="BF36" s="621"/>
      <c r="BG36" s="622"/>
      <c r="BH36" s="620" t="s">
        <v>15</v>
      </c>
      <c r="BI36" s="621"/>
      <c r="BJ36" s="621"/>
      <c r="BK36" s="621"/>
      <c r="BL36" s="622"/>
    </row>
    <row r="37" spans="1:65" ht="75" customHeight="1" outlineLevel="1" thickBot="1" x14ac:dyDescent="0.4">
      <c r="A37" s="188" t="s">
        <v>6</v>
      </c>
      <c r="B37" s="189" t="s">
        <v>8</v>
      </c>
      <c r="C37" s="189" t="s">
        <v>3</v>
      </c>
      <c r="D37" s="576" t="s">
        <v>69</v>
      </c>
      <c r="E37" s="577"/>
      <c r="F37" s="116" t="s">
        <v>10</v>
      </c>
      <c r="G37" s="116" t="s">
        <v>0</v>
      </c>
      <c r="H37" s="375" t="s">
        <v>22</v>
      </c>
      <c r="I37" s="376" t="s">
        <v>30</v>
      </c>
      <c r="J37" s="375" t="s">
        <v>29</v>
      </c>
      <c r="K37" s="376" t="s">
        <v>23</v>
      </c>
      <c r="L37" s="375" t="s">
        <v>49</v>
      </c>
      <c r="M37" s="377" t="s">
        <v>22</v>
      </c>
      <c r="N37" s="378" t="s">
        <v>30</v>
      </c>
      <c r="O37" s="377" t="s">
        <v>29</v>
      </c>
      <c r="P37" s="378" t="s">
        <v>23</v>
      </c>
      <c r="Q37" s="377" t="s">
        <v>49</v>
      </c>
      <c r="R37" s="187"/>
      <c r="S37" s="187"/>
      <c r="T37" s="187"/>
      <c r="U37" s="187"/>
      <c r="V37" s="187"/>
      <c r="W37" s="187"/>
      <c r="X37" s="38"/>
      <c r="Y37" s="61" t="s">
        <v>22</v>
      </c>
      <c r="Z37" s="33" t="s">
        <v>30</v>
      </c>
      <c r="AA37" s="33" t="s">
        <v>29</v>
      </c>
      <c r="AB37" s="33" t="s">
        <v>23</v>
      </c>
      <c r="AC37" s="57" t="s">
        <v>49</v>
      </c>
      <c r="AD37" s="61" t="s">
        <v>22</v>
      </c>
      <c r="AE37" s="33" t="s">
        <v>30</v>
      </c>
      <c r="AF37" s="33" t="s">
        <v>29</v>
      </c>
      <c r="AG37" s="33" t="s">
        <v>23</v>
      </c>
      <c r="AH37" s="57" t="s">
        <v>49</v>
      </c>
      <c r="AI37" s="61" t="s">
        <v>22</v>
      </c>
      <c r="AJ37" s="33" t="s">
        <v>30</v>
      </c>
      <c r="AK37" s="33" t="s">
        <v>29</v>
      </c>
      <c r="AL37" s="33" t="s">
        <v>23</v>
      </c>
      <c r="AM37" s="57" t="s">
        <v>49</v>
      </c>
      <c r="AN37" s="61" t="s">
        <v>22</v>
      </c>
      <c r="AO37" s="33" t="s">
        <v>30</v>
      </c>
      <c r="AP37" s="33" t="s">
        <v>29</v>
      </c>
      <c r="AQ37" s="33" t="s">
        <v>23</v>
      </c>
      <c r="AR37" s="57" t="s">
        <v>49</v>
      </c>
      <c r="AS37" s="61" t="s">
        <v>22</v>
      </c>
      <c r="AT37" s="33" t="s">
        <v>30</v>
      </c>
      <c r="AU37" s="33" t="s">
        <v>29</v>
      </c>
      <c r="AV37" s="33" t="s">
        <v>23</v>
      </c>
      <c r="AW37" s="57" t="s">
        <v>49</v>
      </c>
      <c r="AX37" s="61" t="s">
        <v>22</v>
      </c>
      <c r="AY37" s="33" t="s">
        <v>30</v>
      </c>
      <c r="AZ37" s="33" t="s">
        <v>29</v>
      </c>
      <c r="BA37" s="33" t="s">
        <v>23</v>
      </c>
      <c r="BB37" s="57"/>
      <c r="BC37" s="61" t="s">
        <v>22</v>
      </c>
      <c r="BD37" s="33" t="s">
        <v>30</v>
      </c>
      <c r="BE37" s="33" t="s">
        <v>29</v>
      </c>
      <c r="BF37" s="33" t="s">
        <v>23</v>
      </c>
      <c r="BG37" s="57"/>
      <c r="BH37" s="61" t="s">
        <v>22</v>
      </c>
      <c r="BI37" s="33" t="s">
        <v>30</v>
      </c>
      <c r="BJ37" s="33" t="s">
        <v>29</v>
      </c>
      <c r="BK37" s="33" t="s">
        <v>23</v>
      </c>
      <c r="BL37" s="57" t="s">
        <v>49</v>
      </c>
    </row>
    <row r="38" spans="1:65" ht="139.5" outlineLevel="1" x14ac:dyDescent="0.35">
      <c r="A38" s="379" t="s">
        <v>18</v>
      </c>
      <c r="B38" s="383" t="s">
        <v>214</v>
      </c>
      <c r="C38" s="380" t="s">
        <v>200</v>
      </c>
      <c r="D38" s="348" t="s">
        <v>258</v>
      </c>
      <c r="E38" s="349"/>
      <c r="F38" s="181" t="s">
        <v>103</v>
      </c>
      <c r="G38" s="181" t="s">
        <v>104</v>
      </c>
      <c r="H38" s="183">
        <v>4362</v>
      </c>
      <c r="I38" s="319">
        <v>20</v>
      </c>
      <c r="J38" s="318">
        <v>26</v>
      </c>
      <c r="K38" s="319">
        <v>320</v>
      </c>
      <c r="L38" s="318"/>
      <c r="M38" s="359">
        <f t="shared" ref="M38:M39" si="4">H38*1.1</f>
        <v>4798.2000000000007</v>
      </c>
      <c r="N38" s="360">
        <f t="shared" ref="N38:N39" si="5">I38*1.1</f>
        <v>22</v>
      </c>
      <c r="O38" s="361">
        <f t="shared" ref="O38:O39" si="6">J38*1.1</f>
        <v>28.6</v>
      </c>
      <c r="P38" s="360">
        <f t="shared" ref="P38:P39" si="7">K38*1.1</f>
        <v>352</v>
      </c>
      <c r="Q38" s="358" t="s">
        <v>126</v>
      </c>
      <c r="R38" s="187"/>
      <c r="S38" s="187"/>
      <c r="T38" s="187"/>
      <c r="U38" s="187"/>
      <c r="V38" s="187"/>
      <c r="W38" s="187"/>
      <c r="X38" s="65" t="s">
        <v>18</v>
      </c>
      <c r="Y38" s="330">
        <v>418</v>
      </c>
      <c r="Z38" s="331">
        <v>1</v>
      </c>
      <c r="AA38" s="331">
        <v>2</v>
      </c>
      <c r="AB38" s="331">
        <v>21</v>
      </c>
      <c r="AC38" s="334"/>
      <c r="AD38" s="330">
        <v>648</v>
      </c>
      <c r="AE38" s="331">
        <v>2</v>
      </c>
      <c r="AF38" s="331">
        <v>5</v>
      </c>
      <c r="AG38" s="331">
        <v>44</v>
      </c>
      <c r="AH38" s="334"/>
      <c r="AI38" s="330">
        <v>1153</v>
      </c>
      <c r="AJ38" s="331">
        <v>4</v>
      </c>
      <c r="AK38" s="331">
        <v>3</v>
      </c>
      <c r="AL38" s="331">
        <v>120</v>
      </c>
      <c r="AM38" s="334"/>
      <c r="AN38" s="330">
        <v>108</v>
      </c>
      <c r="AO38" s="331">
        <v>1</v>
      </c>
      <c r="AP38" s="331">
        <v>1</v>
      </c>
      <c r="AQ38" s="331">
        <v>32</v>
      </c>
      <c r="AR38" s="334"/>
      <c r="AS38" s="330">
        <v>1008</v>
      </c>
      <c r="AT38" s="331">
        <v>2</v>
      </c>
      <c r="AU38" s="331">
        <v>1</v>
      </c>
      <c r="AV38" s="331">
        <v>22</v>
      </c>
      <c r="AW38" s="334"/>
      <c r="AX38" s="330">
        <v>526</v>
      </c>
      <c r="AY38" s="331">
        <v>1</v>
      </c>
      <c r="AZ38" s="331">
        <v>1</v>
      </c>
      <c r="BA38" s="331">
        <v>22</v>
      </c>
      <c r="BB38" s="334"/>
      <c r="BC38" s="330">
        <v>310</v>
      </c>
      <c r="BD38" s="331">
        <v>8</v>
      </c>
      <c r="BE38" s="331">
        <v>13</v>
      </c>
      <c r="BF38" s="331">
        <v>37</v>
      </c>
      <c r="BG38" s="334"/>
      <c r="BH38" s="330">
        <v>191</v>
      </c>
      <c r="BI38" s="331">
        <v>1</v>
      </c>
      <c r="BJ38" s="331">
        <v>0</v>
      </c>
      <c r="BK38" s="331">
        <v>22</v>
      </c>
      <c r="BL38" s="334"/>
    </row>
    <row r="39" spans="1:65" ht="91.5" customHeight="1" outlineLevel="1" x14ac:dyDescent="0.35">
      <c r="A39" s="382" t="s">
        <v>19</v>
      </c>
      <c r="B39" s="304" t="s">
        <v>215</v>
      </c>
      <c r="C39" s="304" t="s">
        <v>201</v>
      </c>
      <c r="D39" s="612" t="s">
        <v>101</v>
      </c>
      <c r="E39" s="613"/>
      <c r="F39" s="304" t="s">
        <v>103</v>
      </c>
      <c r="G39" s="181" t="s">
        <v>104</v>
      </c>
      <c r="H39" s="318">
        <v>56753</v>
      </c>
      <c r="I39" s="319">
        <v>200</v>
      </c>
      <c r="J39" s="318">
        <v>300</v>
      </c>
      <c r="K39" s="319">
        <v>4238</v>
      </c>
      <c r="L39" s="318"/>
      <c r="M39" s="359">
        <f t="shared" si="4"/>
        <v>62428.3</v>
      </c>
      <c r="N39" s="360">
        <f t="shared" si="5"/>
        <v>220.00000000000003</v>
      </c>
      <c r="O39" s="361">
        <f t="shared" si="6"/>
        <v>330</v>
      </c>
      <c r="P39" s="360">
        <f t="shared" si="7"/>
        <v>4661.8</v>
      </c>
      <c r="Q39" s="358" t="s">
        <v>126</v>
      </c>
      <c r="R39" s="187"/>
      <c r="S39" s="187"/>
      <c r="T39" s="187"/>
      <c r="U39" s="187"/>
      <c r="V39" s="187"/>
      <c r="W39" s="187"/>
      <c r="X39" s="65" t="s">
        <v>20</v>
      </c>
      <c r="Y39" s="64">
        <v>5435</v>
      </c>
      <c r="Z39" s="36">
        <v>13</v>
      </c>
      <c r="AA39" s="36">
        <v>18</v>
      </c>
      <c r="AB39" s="36">
        <v>279</v>
      </c>
      <c r="AC39" s="60"/>
      <c r="AD39" s="64">
        <v>8428</v>
      </c>
      <c r="AE39" s="36">
        <v>18</v>
      </c>
      <c r="AF39" s="36">
        <v>59</v>
      </c>
      <c r="AG39" s="36">
        <v>583</v>
      </c>
      <c r="AH39" s="60"/>
      <c r="AI39" s="64">
        <v>15002</v>
      </c>
      <c r="AJ39" s="36">
        <v>44</v>
      </c>
      <c r="AK39" s="36">
        <v>40</v>
      </c>
      <c r="AL39" s="36">
        <v>1583</v>
      </c>
      <c r="AM39" s="60"/>
      <c r="AN39" s="64">
        <v>1410</v>
      </c>
      <c r="AO39" s="36">
        <v>5</v>
      </c>
      <c r="AP39" s="36">
        <v>9</v>
      </c>
      <c r="AQ39" s="36">
        <v>424</v>
      </c>
      <c r="AR39" s="60"/>
      <c r="AS39" s="64">
        <v>13117</v>
      </c>
      <c r="AT39" s="36">
        <v>23</v>
      </c>
      <c r="AU39" s="36">
        <v>7</v>
      </c>
      <c r="AV39" s="36">
        <v>294</v>
      </c>
      <c r="AW39" s="60"/>
      <c r="AX39" s="64">
        <v>6839</v>
      </c>
      <c r="AY39" s="36">
        <v>12</v>
      </c>
      <c r="AZ39" s="36">
        <v>5</v>
      </c>
      <c r="BA39" s="36">
        <v>289</v>
      </c>
      <c r="BB39" s="60"/>
      <c r="BC39" s="64">
        <v>4030</v>
      </c>
      <c r="BD39" s="36">
        <v>81</v>
      </c>
      <c r="BE39" s="36">
        <v>162</v>
      </c>
      <c r="BF39" s="36">
        <v>496</v>
      </c>
      <c r="BG39" s="60"/>
      <c r="BH39" s="64">
        <v>2492</v>
      </c>
      <c r="BI39" s="36">
        <v>4</v>
      </c>
      <c r="BJ39" s="36">
        <v>0</v>
      </c>
      <c r="BK39" s="36">
        <v>290</v>
      </c>
      <c r="BL39" s="60"/>
    </row>
    <row r="40" spans="1:65" ht="116.25" outlineLevel="1" x14ac:dyDescent="0.35">
      <c r="A40" s="304" t="s">
        <v>20</v>
      </c>
      <c r="B40" s="304" t="s">
        <v>216</v>
      </c>
      <c r="C40" s="303" t="s">
        <v>202</v>
      </c>
      <c r="D40" s="612" t="s">
        <v>101</v>
      </c>
      <c r="E40" s="613"/>
      <c r="F40" s="304" t="s">
        <v>103</v>
      </c>
      <c r="G40" s="181" t="s">
        <v>104</v>
      </c>
      <c r="H40" s="617">
        <v>214</v>
      </c>
      <c r="I40" s="618"/>
      <c r="J40" s="618"/>
      <c r="K40" s="618"/>
      <c r="L40" s="619"/>
      <c r="M40" s="592">
        <f>H40*1.1</f>
        <v>235.4</v>
      </c>
      <c r="N40" s="593"/>
      <c r="O40" s="593"/>
      <c r="P40" s="594"/>
      <c r="Q40" s="358" t="s">
        <v>126</v>
      </c>
      <c r="R40" s="187"/>
      <c r="S40" s="187"/>
      <c r="T40" s="187"/>
      <c r="U40" s="187"/>
      <c r="V40" s="187"/>
      <c r="W40" s="187"/>
      <c r="X40" s="77"/>
      <c r="Y40" s="87"/>
      <c r="Z40" s="87"/>
      <c r="AA40" s="87"/>
      <c r="AB40" s="87"/>
      <c r="AC40" s="87"/>
      <c r="AD40" s="87"/>
      <c r="AE40" s="87"/>
      <c r="AF40" s="87"/>
      <c r="AG40" s="87"/>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row>
    <row r="41" spans="1:65" ht="31.5" customHeight="1" outlineLevel="1" x14ac:dyDescent="0.35">
      <c r="A41" s="187"/>
      <c r="B41" s="69"/>
      <c r="C41" s="69"/>
      <c r="D41" s="69"/>
      <c r="E41" s="69"/>
      <c r="F41" s="69"/>
      <c r="G41" s="69"/>
      <c r="H41" s="69"/>
      <c r="I41" s="69"/>
      <c r="J41" s="69"/>
      <c r="K41" s="69"/>
      <c r="L41" s="187"/>
      <c r="M41" s="187" t="s">
        <v>252</v>
      </c>
      <c r="N41" s="187"/>
      <c r="O41" s="187"/>
      <c r="P41" s="187"/>
      <c r="Q41" s="187"/>
      <c r="R41" s="114"/>
      <c r="S41" s="114"/>
      <c r="T41" s="187"/>
      <c r="U41" s="187"/>
      <c r="V41" s="187"/>
      <c r="W41" s="187"/>
      <c r="X41" s="75"/>
      <c r="Y41" s="76"/>
      <c r="Z41" s="76"/>
      <c r="AA41" s="76"/>
      <c r="AB41" s="76"/>
      <c r="AC41" s="76"/>
      <c r="AD41" s="76"/>
      <c r="AE41" s="67"/>
      <c r="AF41" s="67"/>
      <c r="AG41" s="67"/>
      <c r="AH41" s="67"/>
      <c r="AI41" s="67"/>
      <c r="AJ41" s="67"/>
      <c r="AK41" s="67"/>
      <c r="AL41" s="67"/>
      <c r="AM41" s="67"/>
      <c r="AN41" s="67"/>
      <c r="AO41" s="67"/>
      <c r="AP41" s="67"/>
      <c r="AQ41" s="67"/>
      <c r="AR41" s="67"/>
      <c r="AS41" s="67"/>
      <c r="AT41" s="67"/>
      <c r="AU41" s="67"/>
      <c r="AV41" s="67"/>
      <c r="AW41" s="67"/>
      <c r="AX41" s="67"/>
      <c r="AY41" s="67"/>
      <c r="AZ41" s="67"/>
      <c r="BA41" s="67"/>
      <c r="BB41" s="67"/>
      <c r="BC41" s="67"/>
      <c r="BD41" s="67"/>
      <c r="BE41" s="67"/>
      <c r="BF41" s="67"/>
      <c r="BG41" s="67"/>
      <c r="BH41" s="67"/>
      <c r="BI41" s="67"/>
      <c r="BJ41" s="67"/>
      <c r="BK41" s="68"/>
      <c r="BL41" s="68"/>
      <c r="BM41" s="68"/>
    </row>
    <row r="42" spans="1:65" ht="23.25" outlineLevel="1" x14ac:dyDescent="0.35">
      <c r="A42" s="198" t="s">
        <v>78</v>
      </c>
      <c r="B42" s="198"/>
      <c r="C42" s="198"/>
      <c r="D42" s="198"/>
      <c r="E42" s="198"/>
      <c r="F42" s="198"/>
      <c r="G42" s="198"/>
      <c r="H42" s="199"/>
      <c r="I42" s="199"/>
      <c r="J42" s="199"/>
      <c r="K42" s="199"/>
      <c r="L42" s="199"/>
      <c r="M42" s="199"/>
      <c r="N42" s="199"/>
      <c r="O42" s="199"/>
      <c r="P42" s="199"/>
      <c r="Q42" s="199"/>
      <c r="R42" s="187"/>
      <c r="S42" s="187"/>
      <c r="T42" s="187"/>
      <c r="U42" s="187"/>
      <c r="V42" s="187"/>
      <c r="W42" s="187"/>
      <c r="X42" s="68"/>
      <c r="Y42" s="614"/>
      <c r="Z42" s="614"/>
      <c r="AA42" s="614"/>
      <c r="AB42" s="614"/>
      <c r="AC42" s="614"/>
      <c r="AD42" s="614"/>
      <c r="AE42" s="614"/>
      <c r="AF42" s="614"/>
      <c r="AG42" s="614"/>
      <c r="AH42" s="614"/>
      <c r="AI42" s="614"/>
      <c r="AJ42" s="614"/>
      <c r="AK42" s="614"/>
      <c r="AL42" s="614"/>
      <c r="AM42" s="614"/>
      <c r="AN42" s="614"/>
      <c r="AO42" s="614"/>
      <c r="AP42" s="614"/>
      <c r="AQ42" s="614"/>
      <c r="AR42" s="614"/>
      <c r="AS42" s="614"/>
      <c r="AT42" s="614"/>
      <c r="AU42" s="614"/>
      <c r="AV42" s="614"/>
      <c r="AW42" s="614"/>
      <c r="AX42" s="614"/>
      <c r="AY42" s="614"/>
      <c r="AZ42" s="614"/>
      <c r="BA42" s="614"/>
      <c r="BB42" s="614"/>
      <c r="BC42" s="614"/>
      <c r="BD42" s="614"/>
      <c r="BE42" s="614"/>
      <c r="BF42" s="614"/>
      <c r="BG42" s="614"/>
      <c r="BH42" s="614"/>
      <c r="BI42" s="614"/>
      <c r="BJ42" s="614"/>
      <c r="BK42" s="614"/>
      <c r="BL42" s="614"/>
      <c r="BM42" s="68"/>
    </row>
    <row r="43" spans="1:65" ht="24.6" customHeight="1" outlineLevel="1" x14ac:dyDescent="0.35">
      <c r="A43" s="615" t="s">
        <v>259</v>
      </c>
      <c r="B43" s="616"/>
      <c r="C43" s="616"/>
      <c r="D43" s="616"/>
      <c r="E43" s="616"/>
      <c r="F43" s="616"/>
      <c r="G43" s="616"/>
      <c r="H43" s="175"/>
      <c r="I43" s="175"/>
      <c r="J43" s="175"/>
      <c r="K43" s="187"/>
      <c r="L43" s="187"/>
      <c r="M43" s="187"/>
      <c r="N43" s="187"/>
      <c r="O43" s="187"/>
      <c r="P43" s="187"/>
      <c r="Q43" s="176"/>
      <c r="R43" s="177"/>
      <c r="S43" s="177"/>
      <c r="T43" s="177"/>
      <c r="U43" s="177"/>
      <c r="V43" s="177"/>
      <c r="W43" s="177"/>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68"/>
    </row>
    <row r="44" spans="1:65" ht="24.6" customHeight="1" outlineLevel="1" x14ac:dyDescent="0.35">
      <c r="A44" s="615" t="s">
        <v>156</v>
      </c>
      <c r="B44" s="616"/>
      <c r="C44" s="616"/>
      <c r="D44" s="616"/>
      <c r="E44" s="616"/>
      <c r="F44" s="616"/>
      <c r="G44" s="616"/>
      <c r="H44" s="178"/>
      <c r="I44" s="178"/>
      <c r="J44" s="178"/>
      <c r="K44" s="187"/>
      <c r="L44" s="187"/>
      <c r="M44" s="187"/>
      <c r="N44" s="187"/>
      <c r="O44" s="187"/>
      <c r="P44" s="187"/>
      <c r="Q44" s="176"/>
      <c r="R44" s="179"/>
      <c r="S44" s="179"/>
      <c r="T44" s="179"/>
      <c r="U44" s="179"/>
      <c r="V44" s="179"/>
      <c r="W44" s="1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68"/>
    </row>
    <row r="45" spans="1:65" ht="24.6" customHeight="1" outlineLevel="1" x14ac:dyDescent="0.25">
      <c r="A45" s="615" t="s">
        <v>186</v>
      </c>
      <c r="B45" s="616"/>
      <c r="C45" s="616"/>
      <c r="D45" s="616"/>
      <c r="E45" s="616"/>
      <c r="F45" s="616"/>
      <c r="G45" s="616"/>
      <c r="H45" s="80"/>
      <c r="I45" s="80"/>
      <c r="J45" s="80"/>
      <c r="K45" s="38"/>
      <c r="L45" s="38"/>
      <c r="M45" s="38"/>
      <c r="N45" s="38"/>
      <c r="O45" s="38"/>
      <c r="P45" s="38"/>
      <c r="Q45" s="77"/>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68"/>
    </row>
  </sheetData>
  <mergeCells count="74">
    <mergeCell ref="A1:W1"/>
    <mergeCell ref="A3:G3"/>
    <mergeCell ref="H3:K3"/>
    <mergeCell ref="L3:O3"/>
    <mergeCell ref="P3:S3"/>
    <mergeCell ref="T3:W3"/>
    <mergeCell ref="D4:E4"/>
    <mergeCell ref="D5:E5"/>
    <mergeCell ref="A9:D9"/>
    <mergeCell ref="Q11:V11"/>
    <mergeCell ref="F11:G11"/>
    <mergeCell ref="D20:E20"/>
    <mergeCell ref="Y16:AC16"/>
    <mergeCell ref="AD16:AH16"/>
    <mergeCell ref="D18:E18"/>
    <mergeCell ref="D19:E19"/>
    <mergeCell ref="F12:G12"/>
    <mergeCell ref="F13:G13"/>
    <mergeCell ref="F14:G14"/>
    <mergeCell ref="A16:G16"/>
    <mergeCell ref="H16:L16"/>
    <mergeCell ref="AI16:AM16"/>
    <mergeCell ref="AN16:AR16"/>
    <mergeCell ref="BC16:BG16"/>
    <mergeCell ref="BH16:BL16"/>
    <mergeCell ref="D17:E17"/>
    <mergeCell ref="AS16:AW16"/>
    <mergeCell ref="AX16:BB16"/>
    <mergeCell ref="M16:Q16"/>
    <mergeCell ref="A29:D29"/>
    <mergeCell ref="Y24:AC24"/>
    <mergeCell ref="AD24:AH24"/>
    <mergeCell ref="AI24:AM24"/>
    <mergeCell ref="AN24:AR24"/>
    <mergeCell ref="E29:H29"/>
    <mergeCell ref="BC24:BG24"/>
    <mergeCell ref="BH24:BL24"/>
    <mergeCell ref="A25:G25"/>
    <mergeCell ref="A26:G26"/>
    <mergeCell ref="A27:G27"/>
    <mergeCell ref="AS24:AW24"/>
    <mergeCell ref="AX24:BB24"/>
    <mergeCell ref="F31:G31"/>
    <mergeCell ref="Q31:V31"/>
    <mergeCell ref="F32:G32"/>
    <mergeCell ref="F33:G33"/>
    <mergeCell ref="F34:G34"/>
    <mergeCell ref="D39:E39"/>
    <mergeCell ref="Y36:AC36"/>
    <mergeCell ref="AD36:AH36"/>
    <mergeCell ref="AI36:AM36"/>
    <mergeCell ref="AN36:AR36"/>
    <mergeCell ref="A36:G36"/>
    <mergeCell ref="H36:L36"/>
    <mergeCell ref="M36:Q36"/>
    <mergeCell ref="BC36:BG36"/>
    <mergeCell ref="BH36:BL36"/>
    <mergeCell ref="D37:E37"/>
    <mergeCell ref="AS36:AW36"/>
    <mergeCell ref="AX36:BB36"/>
    <mergeCell ref="A45:G45"/>
    <mergeCell ref="Y42:AC42"/>
    <mergeCell ref="AD42:AH42"/>
    <mergeCell ref="AI42:AM42"/>
    <mergeCell ref="AN42:AR42"/>
    <mergeCell ref="D40:E40"/>
    <mergeCell ref="BC42:BG42"/>
    <mergeCell ref="BH42:BL42"/>
    <mergeCell ref="A43:G43"/>
    <mergeCell ref="A44:G44"/>
    <mergeCell ref="AS42:AW42"/>
    <mergeCell ref="AX42:BB42"/>
    <mergeCell ref="H40:L40"/>
    <mergeCell ref="M40:P40"/>
  </mergeCells>
  <pageMargins left="0.7" right="0.7" top="0.75" bottom="0.75" header="0.3" footer="0.3"/>
  <pageSetup paperSize="8" scale="24"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M79"/>
  <sheetViews>
    <sheetView showGridLines="0" zoomScale="70" zoomScaleNormal="70" workbookViewId="0">
      <selection activeCell="I7" sqref="I7"/>
    </sheetView>
  </sheetViews>
  <sheetFormatPr defaultRowHeight="15" outlineLevelRow="1" x14ac:dyDescent="0.25"/>
  <cols>
    <col min="1" max="1" width="22.42578125" style="91" customWidth="1"/>
    <col min="2" max="2" width="43.140625" style="91" customWidth="1"/>
    <col min="3" max="3" width="55.5703125" style="91" customWidth="1"/>
    <col min="4" max="4" width="36.28515625" style="91" customWidth="1"/>
    <col min="5" max="5" width="20.5703125" style="91" customWidth="1"/>
    <col min="6" max="6" width="15.5703125" style="91" customWidth="1"/>
    <col min="7" max="7" width="14.42578125" style="91" customWidth="1"/>
    <col min="8" max="8" width="13" style="91" customWidth="1"/>
    <col min="9" max="11" width="10.28515625" style="91" customWidth="1"/>
    <col min="12" max="13" width="12.28515625" style="91" customWidth="1"/>
    <col min="14" max="23" width="10.28515625" style="91" customWidth="1"/>
    <col min="24" max="45" width="8" style="91" customWidth="1"/>
    <col min="46" max="256" width="9.140625" style="91"/>
    <col min="257" max="257" width="14.42578125" style="91" customWidth="1"/>
    <col min="258" max="258" width="43.140625" style="91" customWidth="1"/>
    <col min="259" max="259" width="55.5703125" style="91" customWidth="1"/>
    <col min="260" max="260" width="36.28515625" style="91" customWidth="1"/>
    <col min="261" max="261" width="20.5703125" style="91" customWidth="1"/>
    <col min="262" max="262" width="10.85546875" style="91" customWidth="1"/>
    <col min="263" max="263" width="14.42578125" style="91" customWidth="1"/>
    <col min="264" max="279" width="10.28515625" style="91" customWidth="1"/>
    <col min="280" max="301" width="8" style="91" customWidth="1"/>
    <col min="302" max="512" width="9.140625" style="91"/>
    <col min="513" max="513" width="14.42578125" style="91" customWidth="1"/>
    <col min="514" max="514" width="43.140625" style="91" customWidth="1"/>
    <col min="515" max="515" width="55.5703125" style="91" customWidth="1"/>
    <col min="516" max="516" width="36.28515625" style="91" customWidth="1"/>
    <col min="517" max="517" width="20.5703125" style="91" customWidth="1"/>
    <col min="518" max="518" width="10.85546875" style="91" customWidth="1"/>
    <col min="519" max="519" width="14.42578125" style="91" customWidth="1"/>
    <col min="520" max="535" width="10.28515625" style="91" customWidth="1"/>
    <col min="536" max="557" width="8" style="91" customWidth="1"/>
    <col min="558" max="768" width="9.140625" style="91"/>
    <col min="769" max="769" width="14.42578125" style="91" customWidth="1"/>
    <col min="770" max="770" width="43.140625" style="91" customWidth="1"/>
    <col min="771" max="771" width="55.5703125" style="91" customWidth="1"/>
    <col min="772" max="772" width="36.28515625" style="91" customWidth="1"/>
    <col min="773" max="773" width="20.5703125" style="91" customWidth="1"/>
    <col min="774" max="774" width="10.85546875" style="91" customWidth="1"/>
    <col min="775" max="775" width="14.42578125" style="91" customWidth="1"/>
    <col min="776" max="791" width="10.28515625" style="91" customWidth="1"/>
    <col min="792" max="813" width="8" style="91" customWidth="1"/>
    <col min="814" max="1024" width="9.140625" style="91"/>
    <col min="1025" max="1025" width="14.42578125" style="91" customWidth="1"/>
    <col min="1026" max="1026" width="43.140625" style="91" customWidth="1"/>
    <col min="1027" max="1027" width="55.5703125" style="91" customWidth="1"/>
    <col min="1028" max="1028" width="36.28515625" style="91" customWidth="1"/>
    <col min="1029" max="1029" width="20.5703125" style="91" customWidth="1"/>
    <col min="1030" max="1030" width="10.85546875" style="91" customWidth="1"/>
    <col min="1031" max="1031" width="14.42578125" style="91" customWidth="1"/>
    <col min="1032" max="1047" width="10.28515625" style="91" customWidth="1"/>
    <col min="1048" max="1069" width="8" style="91" customWidth="1"/>
    <col min="1070" max="1280" width="9.140625" style="91"/>
    <col min="1281" max="1281" width="14.42578125" style="91" customWidth="1"/>
    <col min="1282" max="1282" width="43.140625" style="91" customWidth="1"/>
    <col min="1283" max="1283" width="55.5703125" style="91" customWidth="1"/>
    <col min="1284" max="1284" width="36.28515625" style="91" customWidth="1"/>
    <col min="1285" max="1285" width="20.5703125" style="91" customWidth="1"/>
    <col min="1286" max="1286" width="10.85546875" style="91" customWidth="1"/>
    <col min="1287" max="1287" width="14.42578125" style="91" customWidth="1"/>
    <col min="1288" max="1303" width="10.28515625" style="91" customWidth="1"/>
    <col min="1304" max="1325" width="8" style="91" customWidth="1"/>
    <col min="1326" max="1536" width="9.140625" style="91"/>
    <col min="1537" max="1537" width="14.42578125" style="91" customWidth="1"/>
    <col min="1538" max="1538" width="43.140625" style="91" customWidth="1"/>
    <col min="1539" max="1539" width="55.5703125" style="91" customWidth="1"/>
    <col min="1540" max="1540" width="36.28515625" style="91" customWidth="1"/>
    <col min="1541" max="1541" width="20.5703125" style="91" customWidth="1"/>
    <col min="1542" max="1542" width="10.85546875" style="91" customWidth="1"/>
    <col min="1543" max="1543" width="14.42578125" style="91" customWidth="1"/>
    <col min="1544" max="1559" width="10.28515625" style="91" customWidth="1"/>
    <col min="1560" max="1581" width="8" style="91" customWidth="1"/>
    <col min="1582" max="1792" width="9.140625" style="91"/>
    <col min="1793" max="1793" width="14.42578125" style="91" customWidth="1"/>
    <col min="1794" max="1794" width="43.140625" style="91" customWidth="1"/>
    <col min="1795" max="1795" width="55.5703125" style="91" customWidth="1"/>
    <col min="1796" max="1796" width="36.28515625" style="91" customWidth="1"/>
    <col min="1797" max="1797" width="20.5703125" style="91" customWidth="1"/>
    <col min="1798" max="1798" width="10.85546875" style="91" customWidth="1"/>
    <col min="1799" max="1799" width="14.42578125" style="91" customWidth="1"/>
    <col min="1800" max="1815" width="10.28515625" style="91" customWidth="1"/>
    <col min="1816" max="1837" width="8" style="91" customWidth="1"/>
    <col min="1838" max="2048" width="9.140625" style="91"/>
    <col min="2049" max="2049" width="14.42578125" style="91" customWidth="1"/>
    <col min="2050" max="2050" width="43.140625" style="91" customWidth="1"/>
    <col min="2051" max="2051" width="55.5703125" style="91" customWidth="1"/>
    <col min="2052" max="2052" width="36.28515625" style="91" customWidth="1"/>
    <col min="2053" max="2053" width="20.5703125" style="91" customWidth="1"/>
    <col min="2054" max="2054" width="10.85546875" style="91" customWidth="1"/>
    <col min="2055" max="2055" width="14.42578125" style="91" customWidth="1"/>
    <col min="2056" max="2071" width="10.28515625" style="91" customWidth="1"/>
    <col min="2072" max="2093" width="8" style="91" customWidth="1"/>
    <col min="2094" max="2304" width="9.140625" style="91"/>
    <col min="2305" max="2305" width="14.42578125" style="91" customWidth="1"/>
    <col min="2306" max="2306" width="43.140625" style="91" customWidth="1"/>
    <col min="2307" max="2307" width="55.5703125" style="91" customWidth="1"/>
    <col min="2308" max="2308" width="36.28515625" style="91" customWidth="1"/>
    <col min="2309" max="2309" width="20.5703125" style="91" customWidth="1"/>
    <col min="2310" max="2310" width="10.85546875" style="91" customWidth="1"/>
    <col min="2311" max="2311" width="14.42578125" style="91" customWidth="1"/>
    <col min="2312" max="2327" width="10.28515625" style="91" customWidth="1"/>
    <col min="2328" max="2349" width="8" style="91" customWidth="1"/>
    <col min="2350" max="2560" width="9.140625" style="91"/>
    <col min="2561" max="2561" width="14.42578125" style="91" customWidth="1"/>
    <col min="2562" max="2562" width="43.140625" style="91" customWidth="1"/>
    <col min="2563" max="2563" width="55.5703125" style="91" customWidth="1"/>
    <col min="2564" max="2564" width="36.28515625" style="91" customWidth="1"/>
    <col min="2565" max="2565" width="20.5703125" style="91" customWidth="1"/>
    <col min="2566" max="2566" width="10.85546875" style="91" customWidth="1"/>
    <col min="2567" max="2567" width="14.42578125" style="91" customWidth="1"/>
    <col min="2568" max="2583" width="10.28515625" style="91" customWidth="1"/>
    <col min="2584" max="2605" width="8" style="91" customWidth="1"/>
    <col min="2606" max="2816" width="9.140625" style="91"/>
    <col min="2817" max="2817" width="14.42578125" style="91" customWidth="1"/>
    <col min="2818" max="2818" width="43.140625" style="91" customWidth="1"/>
    <col min="2819" max="2819" width="55.5703125" style="91" customWidth="1"/>
    <col min="2820" max="2820" width="36.28515625" style="91" customWidth="1"/>
    <col min="2821" max="2821" width="20.5703125" style="91" customWidth="1"/>
    <col min="2822" max="2822" width="10.85546875" style="91" customWidth="1"/>
    <col min="2823" max="2823" width="14.42578125" style="91" customWidth="1"/>
    <col min="2824" max="2839" width="10.28515625" style="91" customWidth="1"/>
    <col min="2840" max="2861" width="8" style="91" customWidth="1"/>
    <col min="2862" max="3072" width="9.140625" style="91"/>
    <col min="3073" max="3073" width="14.42578125" style="91" customWidth="1"/>
    <col min="3074" max="3074" width="43.140625" style="91" customWidth="1"/>
    <col min="3075" max="3075" width="55.5703125" style="91" customWidth="1"/>
    <col min="3076" max="3076" width="36.28515625" style="91" customWidth="1"/>
    <col min="3077" max="3077" width="20.5703125" style="91" customWidth="1"/>
    <col min="3078" max="3078" width="10.85546875" style="91" customWidth="1"/>
    <col min="3079" max="3079" width="14.42578125" style="91" customWidth="1"/>
    <col min="3080" max="3095" width="10.28515625" style="91" customWidth="1"/>
    <col min="3096" max="3117" width="8" style="91" customWidth="1"/>
    <col min="3118" max="3328" width="9.140625" style="91"/>
    <col min="3329" max="3329" width="14.42578125" style="91" customWidth="1"/>
    <col min="3330" max="3330" width="43.140625" style="91" customWidth="1"/>
    <col min="3331" max="3331" width="55.5703125" style="91" customWidth="1"/>
    <col min="3332" max="3332" width="36.28515625" style="91" customWidth="1"/>
    <col min="3333" max="3333" width="20.5703125" style="91" customWidth="1"/>
    <col min="3334" max="3334" width="10.85546875" style="91" customWidth="1"/>
    <col min="3335" max="3335" width="14.42578125" style="91" customWidth="1"/>
    <col min="3336" max="3351" width="10.28515625" style="91" customWidth="1"/>
    <col min="3352" max="3373" width="8" style="91" customWidth="1"/>
    <col min="3374" max="3584" width="9.140625" style="91"/>
    <col min="3585" max="3585" width="14.42578125" style="91" customWidth="1"/>
    <col min="3586" max="3586" width="43.140625" style="91" customWidth="1"/>
    <col min="3587" max="3587" width="55.5703125" style="91" customWidth="1"/>
    <col min="3588" max="3588" width="36.28515625" style="91" customWidth="1"/>
    <col min="3589" max="3589" width="20.5703125" style="91" customWidth="1"/>
    <col min="3590" max="3590" width="10.85546875" style="91" customWidth="1"/>
    <col min="3591" max="3591" width="14.42578125" style="91" customWidth="1"/>
    <col min="3592" max="3607" width="10.28515625" style="91" customWidth="1"/>
    <col min="3608" max="3629" width="8" style="91" customWidth="1"/>
    <col min="3630" max="3840" width="9.140625" style="91"/>
    <col min="3841" max="3841" width="14.42578125" style="91" customWidth="1"/>
    <col min="3842" max="3842" width="43.140625" style="91" customWidth="1"/>
    <col min="3843" max="3843" width="55.5703125" style="91" customWidth="1"/>
    <col min="3844" max="3844" width="36.28515625" style="91" customWidth="1"/>
    <col min="3845" max="3845" width="20.5703125" style="91" customWidth="1"/>
    <col min="3846" max="3846" width="10.85546875" style="91" customWidth="1"/>
    <col min="3847" max="3847" width="14.42578125" style="91" customWidth="1"/>
    <col min="3848" max="3863" width="10.28515625" style="91" customWidth="1"/>
    <col min="3864" max="3885" width="8" style="91" customWidth="1"/>
    <col min="3886" max="4096" width="9.140625" style="91"/>
    <col min="4097" max="4097" width="14.42578125" style="91" customWidth="1"/>
    <col min="4098" max="4098" width="43.140625" style="91" customWidth="1"/>
    <col min="4099" max="4099" width="55.5703125" style="91" customWidth="1"/>
    <col min="4100" max="4100" width="36.28515625" style="91" customWidth="1"/>
    <col min="4101" max="4101" width="20.5703125" style="91" customWidth="1"/>
    <col min="4102" max="4102" width="10.85546875" style="91" customWidth="1"/>
    <col min="4103" max="4103" width="14.42578125" style="91" customWidth="1"/>
    <col min="4104" max="4119" width="10.28515625" style="91" customWidth="1"/>
    <col min="4120" max="4141" width="8" style="91" customWidth="1"/>
    <col min="4142" max="4352" width="9.140625" style="91"/>
    <col min="4353" max="4353" width="14.42578125" style="91" customWidth="1"/>
    <col min="4354" max="4354" width="43.140625" style="91" customWidth="1"/>
    <col min="4355" max="4355" width="55.5703125" style="91" customWidth="1"/>
    <col min="4356" max="4356" width="36.28515625" style="91" customWidth="1"/>
    <col min="4357" max="4357" width="20.5703125" style="91" customWidth="1"/>
    <col min="4358" max="4358" width="10.85546875" style="91" customWidth="1"/>
    <col min="4359" max="4359" width="14.42578125" style="91" customWidth="1"/>
    <col min="4360" max="4375" width="10.28515625" style="91" customWidth="1"/>
    <col min="4376" max="4397" width="8" style="91" customWidth="1"/>
    <col min="4398" max="4608" width="9.140625" style="91"/>
    <col min="4609" max="4609" width="14.42578125" style="91" customWidth="1"/>
    <col min="4610" max="4610" width="43.140625" style="91" customWidth="1"/>
    <col min="4611" max="4611" width="55.5703125" style="91" customWidth="1"/>
    <col min="4612" max="4612" width="36.28515625" style="91" customWidth="1"/>
    <col min="4613" max="4613" width="20.5703125" style="91" customWidth="1"/>
    <col min="4614" max="4614" width="10.85546875" style="91" customWidth="1"/>
    <col min="4615" max="4615" width="14.42578125" style="91" customWidth="1"/>
    <col min="4616" max="4631" width="10.28515625" style="91" customWidth="1"/>
    <col min="4632" max="4653" width="8" style="91" customWidth="1"/>
    <col min="4654" max="4864" width="9.140625" style="91"/>
    <col min="4865" max="4865" width="14.42578125" style="91" customWidth="1"/>
    <col min="4866" max="4866" width="43.140625" style="91" customWidth="1"/>
    <col min="4867" max="4867" width="55.5703125" style="91" customWidth="1"/>
    <col min="4868" max="4868" width="36.28515625" style="91" customWidth="1"/>
    <col min="4869" max="4869" width="20.5703125" style="91" customWidth="1"/>
    <col min="4870" max="4870" width="10.85546875" style="91" customWidth="1"/>
    <col min="4871" max="4871" width="14.42578125" style="91" customWidth="1"/>
    <col min="4872" max="4887" width="10.28515625" style="91" customWidth="1"/>
    <col min="4888" max="4909" width="8" style="91" customWidth="1"/>
    <col min="4910" max="5120" width="9.140625" style="91"/>
    <col min="5121" max="5121" width="14.42578125" style="91" customWidth="1"/>
    <col min="5122" max="5122" width="43.140625" style="91" customWidth="1"/>
    <col min="5123" max="5123" width="55.5703125" style="91" customWidth="1"/>
    <col min="5124" max="5124" width="36.28515625" style="91" customWidth="1"/>
    <col min="5125" max="5125" width="20.5703125" style="91" customWidth="1"/>
    <col min="5126" max="5126" width="10.85546875" style="91" customWidth="1"/>
    <col min="5127" max="5127" width="14.42578125" style="91" customWidth="1"/>
    <col min="5128" max="5143" width="10.28515625" style="91" customWidth="1"/>
    <col min="5144" max="5165" width="8" style="91" customWidth="1"/>
    <col min="5166" max="5376" width="9.140625" style="91"/>
    <col min="5377" max="5377" width="14.42578125" style="91" customWidth="1"/>
    <col min="5378" max="5378" width="43.140625" style="91" customWidth="1"/>
    <col min="5379" max="5379" width="55.5703125" style="91" customWidth="1"/>
    <col min="5380" max="5380" width="36.28515625" style="91" customWidth="1"/>
    <col min="5381" max="5381" width="20.5703125" style="91" customWidth="1"/>
    <col min="5382" max="5382" width="10.85546875" style="91" customWidth="1"/>
    <col min="5383" max="5383" width="14.42578125" style="91" customWidth="1"/>
    <col min="5384" max="5399" width="10.28515625" style="91" customWidth="1"/>
    <col min="5400" max="5421" width="8" style="91" customWidth="1"/>
    <col min="5422" max="5632" width="9.140625" style="91"/>
    <col min="5633" max="5633" width="14.42578125" style="91" customWidth="1"/>
    <col min="5634" max="5634" width="43.140625" style="91" customWidth="1"/>
    <col min="5635" max="5635" width="55.5703125" style="91" customWidth="1"/>
    <col min="5636" max="5636" width="36.28515625" style="91" customWidth="1"/>
    <col min="5637" max="5637" width="20.5703125" style="91" customWidth="1"/>
    <col min="5638" max="5638" width="10.85546875" style="91" customWidth="1"/>
    <col min="5639" max="5639" width="14.42578125" style="91" customWidth="1"/>
    <col min="5640" max="5655" width="10.28515625" style="91" customWidth="1"/>
    <col min="5656" max="5677" width="8" style="91" customWidth="1"/>
    <col min="5678" max="5888" width="9.140625" style="91"/>
    <col min="5889" max="5889" width="14.42578125" style="91" customWidth="1"/>
    <col min="5890" max="5890" width="43.140625" style="91" customWidth="1"/>
    <col min="5891" max="5891" width="55.5703125" style="91" customWidth="1"/>
    <col min="5892" max="5892" width="36.28515625" style="91" customWidth="1"/>
    <col min="5893" max="5893" width="20.5703125" style="91" customWidth="1"/>
    <col min="5894" max="5894" width="10.85546875" style="91" customWidth="1"/>
    <col min="5895" max="5895" width="14.42578125" style="91" customWidth="1"/>
    <col min="5896" max="5911" width="10.28515625" style="91" customWidth="1"/>
    <col min="5912" max="5933" width="8" style="91" customWidth="1"/>
    <col min="5934" max="6144" width="9.140625" style="91"/>
    <col min="6145" max="6145" width="14.42578125" style="91" customWidth="1"/>
    <col min="6146" max="6146" width="43.140625" style="91" customWidth="1"/>
    <col min="6147" max="6147" width="55.5703125" style="91" customWidth="1"/>
    <col min="6148" max="6148" width="36.28515625" style="91" customWidth="1"/>
    <col min="6149" max="6149" width="20.5703125" style="91" customWidth="1"/>
    <col min="6150" max="6150" width="10.85546875" style="91" customWidth="1"/>
    <col min="6151" max="6151" width="14.42578125" style="91" customWidth="1"/>
    <col min="6152" max="6167" width="10.28515625" style="91" customWidth="1"/>
    <col min="6168" max="6189" width="8" style="91" customWidth="1"/>
    <col min="6190" max="6400" width="9.140625" style="91"/>
    <col min="6401" max="6401" width="14.42578125" style="91" customWidth="1"/>
    <col min="6402" max="6402" width="43.140625" style="91" customWidth="1"/>
    <col min="6403" max="6403" width="55.5703125" style="91" customWidth="1"/>
    <col min="6404" max="6404" width="36.28515625" style="91" customWidth="1"/>
    <col min="6405" max="6405" width="20.5703125" style="91" customWidth="1"/>
    <col min="6406" max="6406" width="10.85546875" style="91" customWidth="1"/>
    <col min="6407" max="6407" width="14.42578125" style="91" customWidth="1"/>
    <col min="6408" max="6423" width="10.28515625" style="91" customWidth="1"/>
    <col min="6424" max="6445" width="8" style="91" customWidth="1"/>
    <col min="6446" max="6656" width="9.140625" style="91"/>
    <col min="6657" max="6657" width="14.42578125" style="91" customWidth="1"/>
    <col min="6658" max="6658" width="43.140625" style="91" customWidth="1"/>
    <col min="6659" max="6659" width="55.5703125" style="91" customWidth="1"/>
    <col min="6660" max="6660" width="36.28515625" style="91" customWidth="1"/>
    <col min="6661" max="6661" width="20.5703125" style="91" customWidth="1"/>
    <col min="6662" max="6662" width="10.85546875" style="91" customWidth="1"/>
    <col min="6663" max="6663" width="14.42578125" style="91" customWidth="1"/>
    <col min="6664" max="6679" width="10.28515625" style="91" customWidth="1"/>
    <col min="6680" max="6701" width="8" style="91" customWidth="1"/>
    <col min="6702" max="6912" width="9.140625" style="91"/>
    <col min="6913" max="6913" width="14.42578125" style="91" customWidth="1"/>
    <col min="6914" max="6914" width="43.140625" style="91" customWidth="1"/>
    <col min="6915" max="6915" width="55.5703125" style="91" customWidth="1"/>
    <col min="6916" max="6916" width="36.28515625" style="91" customWidth="1"/>
    <col min="6917" max="6917" width="20.5703125" style="91" customWidth="1"/>
    <col min="6918" max="6918" width="10.85546875" style="91" customWidth="1"/>
    <col min="6919" max="6919" width="14.42578125" style="91" customWidth="1"/>
    <col min="6920" max="6935" width="10.28515625" style="91" customWidth="1"/>
    <col min="6936" max="6957" width="8" style="91" customWidth="1"/>
    <col min="6958" max="7168" width="9.140625" style="91"/>
    <col min="7169" max="7169" width="14.42578125" style="91" customWidth="1"/>
    <col min="7170" max="7170" width="43.140625" style="91" customWidth="1"/>
    <col min="7171" max="7171" width="55.5703125" style="91" customWidth="1"/>
    <col min="7172" max="7172" width="36.28515625" style="91" customWidth="1"/>
    <col min="7173" max="7173" width="20.5703125" style="91" customWidth="1"/>
    <col min="7174" max="7174" width="10.85546875" style="91" customWidth="1"/>
    <col min="7175" max="7175" width="14.42578125" style="91" customWidth="1"/>
    <col min="7176" max="7191" width="10.28515625" style="91" customWidth="1"/>
    <col min="7192" max="7213" width="8" style="91" customWidth="1"/>
    <col min="7214" max="7424" width="9.140625" style="91"/>
    <col min="7425" max="7425" width="14.42578125" style="91" customWidth="1"/>
    <col min="7426" max="7426" width="43.140625" style="91" customWidth="1"/>
    <col min="7427" max="7427" width="55.5703125" style="91" customWidth="1"/>
    <col min="7428" max="7428" width="36.28515625" style="91" customWidth="1"/>
    <col min="7429" max="7429" width="20.5703125" style="91" customWidth="1"/>
    <col min="7430" max="7430" width="10.85546875" style="91" customWidth="1"/>
    <col min="7431" max="7431" width="14.42578125" style="91" customWidth="1"/>
    <col min="7432" max="7447" width="10.28515625" style="91" customWidth="1"/>
    <col min="7448" max="7469" width="8" style="91" customWidth="1"/>
    <col min="7470" max="7680" width="9.140625" style="91"/>
    <col min="7681" max="7681" width="14.42578125" style="91" customWidth="1"/>
    <col min="7682" max="7682" width="43.140625" style="91" customWidth="1"/>
    <col min="7683" max="7683" width="55.5703125" style="91" customWidth="1"/>
    <col min="7684" max="7684" width="36.28515625" style="91" customWidth="1"/>
    <col min="7685" max="7685" width="20.5703125" style="91" customWidth="1"/>
    <col min="7686" max="7686" width="10.85546875" style="91" customWidth="1"/>
    <col min="7687" max="7687" width="14.42578125" style="91" customWidth="1"/>
    <col min="7688" max="7703" width="10.28515625" style="91" customWidth="1"/>
    <col min="7704" max="7725" width="8" style="91" customWidth="1"/>
    <col min="7726" max="7936" width="9.140625" style="91"/>
    <col min="7937" max="7937" width="14.42578125" style="91" customWidth="1"/>
    <col min="7938" max="7938" width="43.140625" style="91" customWidth="1"/>
    <col min="7939" max="7939" width="55.5703125" style="91" customWidth="1"/>
    <col min="7940" max="7940" width="36.28515625" style="91" customWidth="1"/>
    <col min="7941" max="7941" width="20.5703125" style="91" customWidth="1"/>
    <col min="7942" max="7942" width="10.85546875" style="91" customWidth="1"/>
    <col min="7943" max="7943" width="14.42578125" style="91" customWidth="1"/>
    <col min="7944" max="7959" width="10.28515625" style="91" customWidth="1"/>
    <col min="7960" max="7981" width="8" style="91" customWidth="1"/>
    <col min="7982" max="8192" width="9.140625" style="91"/>
    <col min="8193" max="8193" width="14.42578125" style="91" customWidth="1"/>
    <col min="8194" max="8194" width="43.140625" style="91" customWidth="1"/>
    <col min="8195" max="8195" width="55.5703125" style="91" customWidth="1"/>
    <col min="8196" max="8196" width="36.28515625" style="91" customWidth="1"/>
    <col min="8197" max="8197" width="20.5703125" style="91" customWidth="1"/>
    <col min="8198" max="8198" width="10.85546875" style="91" customWidth="1"/>
    <col min="8199" max="8199" width="14.42578125" style="91" customWidth="1"/>
    <col min="8200" max="8215" width="10.28515625" style="91" customWidth="1"/>
    <col min="8216" max="8237" width="8" style="91" customWidth="1"/>
    <col min="8238" max="8448" width="9.140625" style="91"/>
    <col min="8449" max="8449" width="14.42578125" style="91" customWidth="1"/>
    <col min="8450" max="8450" width="43.140625" style="91" customWidth="1"/>
    <col min="8451" max="8451" width="55.5703125" style="91" customWidth="1"/>
    <col min="8452" max="8452" width="36.28515625" style="91" customWidth="1"/>
    <col min="8453" max="8453" width="20.5703125" style="91" customWidth="1"/>
    <col min="8454" max="8454" width="10.85546875" style="91" customWidth="1"/>
    <col min="8455" max="8455" width="14.42578125" style="91" customWidth="1"/>
    <col min="8456" max="8471" width="10.28515625" style="91" customWidth="1"/>
    <col min="8472" max="8493" width="8" style="91" customWidth="1"/>
    <col min="8494" max="8704" width="9.140625" style="91"/>
    <col min="8705" max="8705" width="14.42578125" style="91" customWidth="1"/>
    <col min="8706" max="8706" width="43.140625" style="91" customWidth="1"/>
    <col min="8707" max="8707" width="55.5703125" style="91" customWidth="1"/>
    <col min="8708" max="8708" width="36.28515625" style="91" customWidth="1"/>
    <col min="8709" max="8709" width="20.5703125" style="91" customWidth="1"/>
    <col min="8710" max="8710" width="10.85546875" style="91" customWidth="1"/>
    <col min="8711" max="8711" width="14.42578125" style="91" customWidth="1"/>
    <col min="8712" max="8727" width="10.28515625" style="91" customWidth="1"/>
    <col min="8728" max="8749" width="8" style="91" customWidth="1"/>
    <col min="8750" max="8960" width="9.140625" style="91"/>
    <col min="8961" max="8961" width="14.42578125" style="91" customWidth="1"/>
    <col min="8962" max="8962" width="43.140625" style="91" customWidth="1"/>
    <col min="8963" max="8963" width="55.5703125" style="91" customWidth="1"/>
    <col min="8964" max="8964" width="36.28515625" style="91" customWidth="1"/>
    <col min="8965" max="8965" width="20.5703125" style="91" customWidth="1"/>
    <col min="8966" max="8966" width="10.85546875" style="91" customWidth="1"/>
    <col min="8967" max="8967" width="14.42578125" style="91" customWidth="1"/>
    <col min="8968" max="8983" width="10.28515625" style="91" customWidth="1"/>
    <col min="8984" max="9005" width="8" style="91" customWidth="1"/>
    <col min="9006" max="9216" width="9.140625" style="91"/>
    <col min="9217" max="9217" width="14.42578125" style="91" customWidth="1"/>
    <col min="9218" max="9218" width="43.140625" style="91" customWidth="1"/>
    <col min="9219" max="9219" width="55.5703125" style="91" customWidth="1"/>
    <col min="9220" max="9220" width="36.28515625" style="91" customWidth="1"/>
    <col min="9221" max="9221" width="20.5703125" style="91" customWidth="1"/>
    <col min="9222" max="9222" width="10.85546875" style="91" customWidth="1"/>
    <col min="9223" max="9223" width="14.42578125" style="91" customWidth="1"/>
    <col min="9224" max="9239" width="10.28515625" style="91" customWidth="1"/>
    <col min="9240" max="9261" width="8" style="91" customWidth="1"/>
    <col min="9262" max="9472" width="9.140625" style="91"/>
    <col min="9473" max="9473" width="14.42578125" style="91" customWidth="1"/>
    <col min="9474" max="9474" width="43.140625" style="91" customWidth="1"/>
    <col min="9475" max="9475" width="55.5703125" style="91" customWidth="1"/>
    <col min="9476" max="9476" width="36.28515625" style="91" customWidth="1"/>
    <col min="9477" max="9477" width="20.5703125" style="91" customWidth="1"/>
    <col min="9478" max="9478" width="10.85546875" style="91" customWidth="1"/>
    <col min="9479" max="9479" width="14.42578125" style="91" customWidth="1"/>
    <col min="9480" max="9495" width="10.28515625" style="91" customWidth="1"/>
    <col min="9496" max="9517" width="8" style="91" customWidth="1"/>
    <col min="9518" max="9728" width="9.140625" style="91"/>
    <col min="9729" max="9729" width="14.42578125" style="91" customWidth="1"/>
    <col min="9730" max="9730" width="43.140625" style="91" customWidth="1"/>
    <col min="9731" max="9731" width="55.5703125" style="91" customWidth="1"/>
    <col min="9732" max="9732" width="36.28515625" style="91" customWidth="1"/>
    <col min="9733" max="9733" width="20.5703125" style="91" customWidth="1"/>
    <col min="9734" max="9734" width="10.85546875" style="91" customWidth="1"/>
    <col min="9735" max="9735" width="14.42578125" style="91" customWidth="1"/>
    <col min="9736" max="9751" width="10.28515625" style="91" customWidth="1"/>
    <col min="9752" max="9773" width="8" style="91" customWidth="1"/>
    <col min="9774" max="9984" width="9.140625" style="91"/>
    <col min="9985" max="9985" width="14.42578125" style="91" customWidth="1"/>
    <col min="9986" max="9986" width="43.140625" style="91" customWidth="1"/>
    <col min="9987" max="9987" width="55.5703125" style="91" customWidth="1"/>
    <col min="9988" max="9988" width="36.28515625" style="91" customWidth="1"/>
    <col min="9989" max="9989" width="20.5703125" style="91" customWidth="1"/>
    <col min="9990" max="9990" width="10.85546875" style="91" customWidth="1"/>
    <col min="9991" max="9991" width="14.42578125" style="91" customWidth="1"/>
    <col min="9992" max="10007" width="10.28515625" style="91" customWidth="1"/>
    <col min="10008" max="10029" width="8" style="91" customWidth="1"/>
    <col min="10030" max="10240" width="9.140625" style="91"/>
    <col min="10241" max="10241" width="14.42578125" style="91" customWidth="1"/>
    <col min="10242" max="10242" width="43.140625" style="91" customWidth="1"/>
    <col min="10243" max="10243" width="55.5703125" style="91" customWidth="1"/>
    <col min="10244" max="10244" width="36.28515625" style="91" customWidth="1"/>
    <col min="10245" max="10245" width="20.5703125" style="91" customWidth="1"/>
    <col min="10246" max="10246" width="10.85546875" style="91" customWidth="1"/>
    <col min="10247" max="10247" width="14.42578125" style="91" customWidth="1"/>
    <col min="10248" max="10263" width="10.28515625" style="91" customWidth="1"/>
    <col min="10264" max="10285" width="8" style="91" customWidth="1"/>
    <col min="10286" max="10496" width="9.140625" style="91"/>
    <col min="10497" max="10497" width="14.42578125" style="91" customWidth="1"/>
    <col min="10498" max="10498" width="43.140625" style="91" customWidth="1"/>
    <col min="10499" max="10499" width="55.5703125" style="91" customWidth="1"/>
    <col min="10500" max="10500" width="36.28515625" style="91" customWidth="1"/>
    <col min="10501" max="10501" width="20.5703125" style="91" customWidth="1"/>
    <col min="10502" max="10502" width="10.85546875" style="91" customWidth="1"/>
    <col min="10503" max="10503" width="14.42578125" style="91" customWidth="1"/>
    <col min="10504" max="10519" width="10.28515625" style="91" customWidth="1"/>
    <col min="10520" max="10541" width="8" style="91" customWidth="1"/>
    <col min="10542" max="10752" width="9.140625" style="91"/>
    <col min="10753" max="10753" width="14.42578125" style="91" customWidth="1"/>
    <col min="10754" max="10754" width="43.140625" style="91" customWidth="1"/>
    <col min="10755" max="10755" width="55.5703125" style="91" customWidth="1"/>
    <col min="10756" max="10756" width="36.28515625" style="91" customWidth="1"/>
    <col min="10757" max="10757" width="20.5703125" style="91" customWidth="1"/>
    <col min="10758" max="10758" width="10.85546875" style="91" customWidth="1"/>
    <col min="10759" max="10759" width="14.42578125" style="91" customWidth="1"/>
    <col min="10760" max="10775" width="10.28515625" style="91" customWidth="1"/>
    <col min="10776" max="10797" width="8" style="91" customWidth="1"/>
    <col min="10798" max="11008" width="9.140625" style="91"/>
    <col min="11009" max="11009" width="14.42578125" style="91" customWidth="1"/>
    <col min="11010" max="11010" width="43.140625" style="91" customWidth="1"/>
    <col min="11011" max="11011" width="55.5703125" style="91" customWidth="1"/>
    <col min="11012" max="11012" width="36.28515625" style="91" customWidth="1"/>
    <col min="11013" max="11013" width="20.5703125" style="91" customWidth="1"/>
    <col min="11014" max="11014" width="10.85546875" style="91" customWidth="1"/>
    <col min="11015" max="11015" width="14.42578125" style="91" customWidth="1"/>
    <col min="11016" max="11031" width="10.28515625" style="91" customWidth="1"/>
    <col min="11032" max="11053" width="8" style="91" customWidth="1"/>
    <col min="11054" max="11264" width="9.140625" style="91"/>
    <col min="11265" max="11265" width="14.42578125" style="91" customWidth="1"/>
    <col min="11266" max="11266" width="43.140625" style="91" customWidth="1"/>
    <col min="11267" max="11267" width="55.5703125" style="91" customWidth="1"/>
    <col min="11268" max="11268" width="36.28515625" style="91" customWidth="1"/>
    <col min="11269" max="11269" width="20.5703125" style="91" customWidth="1"/>
    <col min="11270" max="11270" width="10.85546875" style="91" customWidth="1"/>
    <col min="11271" max="11271" width="14.42578125" style="91" customWidth="1"/>
    <col min="11272" max="11287" width="10.28515625" style="91" customWidth="1"/>
    <col min="11288" max="11309" width="8" style="91" customWidth="1"/>
    <col min="11310" max="11520" width="9.140625" style="91"/>
    <col min="11521" max="11521" width="14.42578125" style="91" customWidth="1"/>
    <col min="11522" max="11522" width="43.140625" style="91" customWidth="1"/>
    <col min="11523" max="11523" width="55.5703125" style="91" customWidth="1"/>
    <col min="11524" max="11524" width="36.28515625" style="91" customWidth="1"/>
    <col min="11525" max="11525" width="20.5703125" style="91" customWidth="1"/>
    <col min="11526" max="11526" width="10.85546875" style="91" customWidth="1"/>
    <col min="11527" max="11527" width="14.42578125" style="91" customWidth="1"/>
    <col min="11528" max="11543" width="10.28515625" style="91" customWidth="1"/>
    <col min="11544" max="11565" width="8" style="91" customWidth="1"/>
    <col min="11566" max="11776" width="9.140625" style="91"/>
    <col min="11777" max="11777" width="14.42578125" style="91" customWidth="1"/>
    <col min="11778" max="11778" width="43.140625" style="91" customWidth="1"/>
    <col min="11779" max="11779" width="55.5703125" style="91" customWidth="1"/>
    <col min="11780" max="11780" width="36.28515625" style="91" customWidth="1"/>
    <col min="11781" max="11781" width="20.5703125" style="91" customWidth="1"/>
    <col min="11782" max="11782" width="10.85546875" style="91" customWidth="1"/>
    <col min="11783" max="11783" width="14.42578125" style="91" customWidth="1"/>
    <col min="11784" max="11799" width="10.28515625" style="91" customWidth="1"/>
    <col min="11800" max="11821" width="8" style="91" customWidth="1"/>
    <col min="11822" max="12032" width="9.140625" style="91"/>
    <col min="12033" max="12033" width="14.42578125" style="91" customWidth="1"/>
    <col min="12034" max="12034" width="43.140625" style="91" customWidth="1"/>
    <col min="12035" max="12035" width="55.5703125" style="91" customWidth="1"/>
    <col min="12036" max="12036" width="36.28515625" style="91" customWidth="1"/>
    <col min="12037" max="12037" width="20.5703125" style="91" customWidth="1"/>
    <col min="12038" max="12038" width="10.85546875" style="91" customWidth="1"/>
    <col min="12039" max="12039" width="14.42578125" style="91" customWidth="1"/>
    <col min="12040" max="12055" width="10.28515625" style="91" customWidth="1"/>
    <col min="12056" max="12077" width="8" style="91" customWidth="1"/>
    <col min="12078" max="12288" width="9.140625" style="91"/>
    <col min="12289" max="12289" width="14.42578125" style="91" customWidth="1"/>
    <col min="12290" max="12290" width="43.140625" style="91" customWidth="1"/>
    <col min="12291" max="12291" width="55.5703125" style="91" customWidth="1"/>
    <col min="12292" max="12292" width="36.28515625" style="91" customWidth="1"/>
    <col min="12293" max="12293" width="20.5703125" style="91" customWidth="1"/>
    <col min="12294" max="12294" width="10.85546875" style="91" customWidth="1"/>
    <col min="12295" max="12295" width="14.42578125" style="91" customWidth="1"/>
    <col min="12296" max="12311" width="10.28515625" style="91" customWidth="1"/>
    <col min="12312" max="12333" width="8" style="91" customWidth="1"/>
    <col min="12334" max="12544" width="9.140625" style="91"/>
    <col min="12545" max="12545" width="14.42578125" style="91" customWidth="1"/>
    <col min="12546" max="12546" width="43.140625" style="91" customWidth="1"/>
    <col min="12547" max="12547" width="55.5703125" style="91" customWidth="1"/>
    <col min="12548" max="12548" width="36.28515625" style="91" customWidth="1"/>
    <col min="12549" max="12549" width="20.5703125" style="91" customWidth="1"/>
    <col min="12550" max="12550" width="10.85546875" style="91" customWidth="1"/>
    <col min="12551" max="12551" width="14.42578125" style="91" customWidth="1"/>
    <col min="12552" max="12567" width="10.28515625" style="91" customWidth="1"/>
    <col min="12568" max="12589" width="8" style="91" customWidth="1"/>
    <col min="12590" max="12800" width="9.140625" style="91"/>
    <col min="12801" max="12801" width="14.42578125" style="91" customWidth="1"/>
    <col min="12802" max="12802" width="43.140625" style="91" customWidth="1"/>
    <col min="12803" max="12803" width="55.5703125" style="91" customWidth="1"/>
    <col min="12804" max="12804" width="36.28515625" style="91" customWidth="1"/>
    <col min="12805" max="12805" width="20.5703125" style="91" customWidth="1"/>
    <col min="12806" max="12806" width="10.85546875" style="91" customWidth="1"/>
    <col min="12807" max="12807" width="14.42578125" style="91" customWidth="1"/>
    <col min="12808" max="12823" width="10.28515625" style="91" customWidth="1"/>
    <col min="12824" max="12845" width="8" style="91" customWidth="1"/>
    <col min="12846" max="13056" width="9.140625" style="91"/>
    <col min="13057" max="13057" width="14.42578125" style="91" customWidth="1"/>
    <col min="13058" max="13058" width="43.140625" style="91" customWidth="1"/>
    <col min="13059" max="13059" width="55.5703125" style="91" customWidth="1"/>
    <col min="13060" max="13060" width="36.28515625" style="91" customWidth="1"/>
    <col min="13061" max="13061" width="20.5703125" style="91" customWidth="1"/>
    <col min="13062" max="13062" width="10.85546875" style="91" customWidth="1"/>
    <col min="13063" max="13063" width="14.42578125" style="91" customWidth="1"/>
    <col min="13064" max="13079" width="10.28515625" style="91" customWidth="1"/>
    <col min="13080" max="13101" width="8" style="91" customWidth="1"/>
    <col min="13102" max="13312" width="9.140625" style="91"/>
    <col min="13313" max="13313" width="14.42578125" style="91" customWidth="1"/>
    <col min="13314" max="13314" width="43.140625" style="91" customWidth="1"/>
    <col min="13315" max="13315" width="55.5703125" style="91" customWidth="1"/>
    <col min="13316" max="13316" width="36.28515625" style="91" customWidth="1"/>
    <col min="13317" max="13317" width="20.5703125" style="91" customWidth="1"/>
    <col min="13318" max="13318" width="10.85546875" style="91" customWidth="1"/>
    <col min="13319" max="13319" width="14.42578125" style="91" customWidth="1"/>
    <col min="13320" max="13335" width="10.28515625" style="91" customWidth="1"/>
    <col min="13336" max="13357" width="8" style="91" customWidth="1"/>
    <col min="13358" max="13568" width="9.140625" style="91"/>
    <col min="13569" max="13569" width="14.42578125" style="91" customWidth="1"/>
    <col min="13570" max="13570" width="43.140625" style="91" customWidth="1"/>
    <col min="13571" max="13571" width="55.5703125" style="91" customWidth="1"/>
    <col min="13572" max="13572" width="36.28515625" style="91" customWidth="1"/>
    <col min="13573" max="13573" width="20.5703125" style="91" customWidth="1"/>
    <col min="13574" max="13574" width="10.85546875" style="91" customWidth="1"/>
    <col min="13575" max="13575" width="14.42578125" style="91" customWidth="1"/>
    <col min="13576" max="13591" width="10.28515625" style="91" customWidth="1"/>
    <col min="13592" max="13613" width="8" style="91" customWidth="1"/>
    <col min="13614" max="13824" width="9.140625" style="91"/>
    <col min="13825" max="13825" width="14.42578125" style="91" customWidth="1"/>
    <col min="13826" max="13826" width="43.140625" style="91" customWidth="1"/>
    <col min="13827" max="13827" width="55.5703125" style="91" customWidth="1"/>
    <col min="13828" max="13828" width="36.28515625" style="91" customWidth="1"/>
    <col min="13829" max="13829" width="20.5703125" style="91" customWidth="1"/>
    <col min="13830" max="13830" width="10.85546875" style="91" customWidth="1"/>
    <col min="13831" max="13831" width="14.42578125" style="91" customWidth="1"/>
    <col min="13832" max="13847" width="10.28515625" style="91" customWidth="1"/>
    <col min="13848" max="13869" width="8" style="91" customWidth="1"/>
    <col min="13870" max="14080" width="9.140625" style="91"/>
    <col min="14081" max="14081" width="14.42578125" style="91" customWidth="1"/>
    <col min="14082" max="14082" width="43.140625" style="91" customWidth="1"/>
    <col min="14083" max="14083" width="55.5703125" style="91" customWidth="1"/>
    <col min="14084" max="14084" width="36.28515625" style="91" customWidth="1"/>
    <col min="14085" max="14085" width="20.5703125" style="91" customWidth="1"/>
    <col min="14086" max="14086" width="10.85546875" style="91" customWidth="1"/>
    <col min="14087" max="14087" width="14.42578125" style="91" customWidth="1"/>
    <col min="14088" max="14103" width="10.28515625" style="91" customWidth="1"/>
    <col min="14104" max="14125" width="8" style="91" customWidth="1"/>
    <col min="14126" max="14336" width="9.140625" style="91"/>
    <col min="14337" max="14337" width="14.42578125" style="91" customWidth="1"/>
    <col min="14338" max="14338" width="43.140625" style="91" customWidth="1"/>
    <col min="14339" max="14339" width="55.5703125" style="91" customWidth="1"/>
    <col min="14340" max="14340" width="36.28515625" style="91" customWidth="1"/>
    <col min="14341" max="14341" width="20.5703125" style="91" customWidth="1"/>
    <col min="14342" max="14342" width="10.85546875" style="91" customWidth="1"/>
    <col min="14343" max="14343" width="14.42578125" style="91" customWidth="1"/>
    <col min="14344" max="14359" width="10.28515625" style="91" customWidth="1"/>
    <col min="14360" max="14381" width="8" style="91" customWidth="1"/>
    <col min="14382" max="14592" width="9.140625" style="91"/>
    <col min="14593" max="14593" width="14.42578125" style="91" customWidth="1"/>
    <col min="14594" max="14594" width="43.140625" style="91" customWidth="1"/>
    <col min="14595" max="14595" width="55.5703125" style="91" customWidth="1"/>
    <col min="14596" max="14596" width="36.28515625" style="91" customWidth="1"/>
    <col min="14597" max="14597" width="20.5703125" style="91" customWidth="1"/>
    <col min="14598" max="14598" width="10.85546875" style="91" customWidth="1"/>
    <col min="14599" max="14599" width="14.42578125" style="91" customWidth="1"/>
    <col min="14600" max="14615" width="10.28515625" style="91" customWidth="1"/>
    <col min="14616" max="14637" width="8" style="91" customWidth="1"/>
    <col min="14638" max="14848" width="9.140625" style="91"/>
    <col min="14849" max="14849" width="14.42578125" style="91" customWidth="1"/>
    <col min="14850" max="14850" width="43.140625" style="91" customWidth="1"/>
    <col min="14851" max="14851" width="55.5703125" style="91" customWidth="1"/>
    <col min="14852" max="14852" width="36.28515625" style="91" customWidth="1"/>
    <col min="14853" max="14853" width="20.5703125" style="91" customWidth="1"/>
    <col min="14854" max="14854" width="10.85546875" style="91" customWidth="1"/>
    <col min="14855" max="14855" width="14.42578125" style="91" customWidth="1"/>
    <col min="14856" max="14871" width="10.28515625" style="91" customWidth="1"/>
    <col min="14872" max="14893" width="8" style="91" customWidth="1"/>
    <col min="14894" max="15104" width="9.140625" style="91"/>
    <col min="15105" max="15105" width="14.42578125" style="91" customWidth="1"/>
    <col min="15106" max="15106" width="43.140625" style="91" customWidth="1"/>
    <col min="15107" max="15107" width="55.5703125" style="91" customWidth="1"/>
    <col min="15108" max="15108" width="36.28515625" style="91" customWidth="1"/>
    <col min="15109" max="15109" width="20.5703125" style="91" customWidth="1"/>
    <col min="15110" max="15110" width="10.85546875" style="91" customWidth="1"/>
    <col min="15111" max="15111" width="14.42578125" style="91" customWidth="1"/>
    <col min="15112" max="15127" width="10.28515625" style="91" customWidth="1"/>
    <col min="15128" max="15149" width="8" style="91" customWidth="1"/>
    <col min="15150" max="15360" width="9.140625" style="91"/>
    <col min="15361" max="15361" width="14.42578125" style="91" customWidth="1"/>
    <col min="15362" max="15362" width="43.140625" style="91" customWidth="1"/>
    <col min="15363" max="15363" width="55.5703125" style="91" customWidth="1"/>
    <col min="15364" max="15364" width="36.28515625" style="91" customWidth="1"/>
    <col min="15365" max="15365" width="20.5703125" style="91" customWidth="1"/>
    <col min="15366" max="15366" width="10.85546875" style="91" customWidth="1"/>
    <col min="15367" max="15367" width="14.42578125" style="91" customWidth="1"/>
    <col min="15368" max="15383" width="10.28515625" style="91" customWidth="1"/>
    <col min="15384" max="15405" width="8" style="91" customWidth="1"/>
    <col min="15406" max="15616" width="9.140625" style="91"/>
    <col min="15617" max="15617" width="14.42578125" style="91" customWidth="1"/>
    <col min="15618" max="15618" width="43.140625" style="91" customWidth="1"/>
    <col min="15619" max="15619" width="55.5703125" style="91" customWidth="1"/>
    <col min="15620" max="15620" width="36.28515625" style="91" customWidth="1"/>
    <col min="15621" max="15621" width="20.5703125" style="91" customWidth="1"/>
    <col min="15622" max="15622" width="10.85546875" style="91" customWidth="1"/>
    <col min="15623" max="15623" width="14.42578125" style="91" customWidth="1"/>
    <col min="15624" max="15639" width="10.28515625" style="91" customWidth="1"/>
    <col min="15640" max="15661" width="8" style="91" customWidth="1"/>
    <col min="15662" max="15872" width="9.140625" style="91"/>
    <col min="15873" max="15873" width="14.42578125" style="91" customWidth="1"/>
    <col min="15874" max="15874" width="43.140625" style="91" customWidth="1"/>
    <col min="15875" max="15875" width="55.5703125" style="91" customWidth="1"/>
    <col min="15876" max="15876" width="36.28515625" style="91" customWidth="1"/>
    <col min="15877" max="15877" width="20.5703125" style="91" customWidth="1"/>
    <col min="15878" max="15878" width="10.85546875" style="91" customWidth="1"/>
    <col min="15879" max="15879" width="14.42578125" style="91" customWidth="1"/>
    <col min="15880" max="15895" width="10.28515625" style="91" customWidth="1"/>
    <col min="15896" max="15917" width="8" style="91" customWidth="1"/>
    <col min="15918" max="16128" width="9.140625" style="91"/>
    <col min="16129" max="16129" width="14.42578125" style="91" customWidth="1"/>
    <col min="16130" max="16130" width="43.140625" style="91" customWidth="1"/>
    <col min="16131" max="16131" width="55.5703125" style="91" customWidth="1"/>
    <col min="16132" max="16132" width="36.28515625" style="91" customWidth="1"/>
    <col min="16133" max="16133" width="20.5703125" style="91" customWidth="1"/>
    <col min="16134" max="16134" width="10.85546875" style="91" customWidth="1"/>
    <col min="16135" max="16135" width="14.42578125" style="91" customWidth="1"/>
    <col min="16136" max="16151" width="10.28515625" style="91" customWidth="1"/>
    <col min="16152" max="16173" width="8" style="91" customWidth="1"/>
    <col min="16174" max="16384" width="9.140625" style="91"/>
  </cols>
  <sheetData>
    <row r="1" spans="1:64" ht="60" customHeight="1" x14ac:dyDescent="0.25">
      <c r="A1" s="694" t="s">
        <v>211</v>
      </c>
      <c r="B1" s="603"/>
      <c r="C1" s="603"/>
      <c r="D1" s="603"/>
      <c r="E1" s="603"/>
      <c r="F1" s="603"/>
      <c r="G1" s="603"/>
      <c r="H1" s="603"/>
      <c r="I1" s="603"/>
      <c r="J1" s="603"/>
      <c r="K1" s="603"/>
      <c r="L1" s="603"/>
      <c r="M1" s="603"/>
      <c r="N1" s="603"/>
      <c r="O1" s="603"/>
      <c r="P1" s="603"/>
      <c r="Q1" s="603"/>
      <c r="R1" s="603"/>
      <c r="S1" s="603"/>
      <c r="T1" s="603"/>
      <c r="U1" s="603"/>
      <c r="V1" s="603"/>
      <c r="W1" s="603"/>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90"/>
      <c r="BJ1" s="90"/>
      <c r="BK1" s="90"/>
      <c r="BL1" s="90"/>
    </row>
    <row r="2" spans="1:64" ht="18.75" customHeight="1" x14ac:dyDescent="0.25">
      <c r="A2" s="90"/>
      <c r="B2" s="92"/>
      <c r="C2" s="92"/>
      <c r="D2" s="92"/>
      <c r="E2" s="92"/>
      <c r="F2" s="92"/>
      <c r="G2" s="92"/>
      <c r="H2" s="92"/>
      <c r="I2" s="92"/>
      <c r="J2" s="92"/>
      <c r="K2" s="92"/>
      <c r="L2" s="92"/>
      <c r="M2" s="92"/>
      <c r="N2" s="93"/>
      <c r="O2" s="93"/>
      <c r="P2" s="94"/>
      <c r="Q2" s="94"/>
      <c r="R2" s="94"/>
      <c r="S2" s="94"/>
      <c r="T2" s="94"/>
      <c r="U2" s="90"/>
      <c r="V2" s="90"/>
      <c r="W2" s="90"/>
      <c r="X2" s="90"/>
      <c r="Y2" s="90"/>
      <c r="Z2" s="90"/>
      <c r="AA2" s="90"/>
      <c r="AB2" s="90"/>
      <c r="AC2" s="90"/>
      <c r="AD2" s="90"/>
      <c r="AE2" s="90"/>
      <c r="AF2" s="90"/>
      <c r="AG2" s="90"/>
      <c r="AH2" s="90"/>
      <c r="AI2" s="90"/>
      <c r="AJ2" s="90"/>
      <c r="AK2" s="90"/>
      <c r="AL2" s="90"/>
      <c r="AM2" s="90"/>
      <c r="AN2" s="90"/>
      <c r="AO2" s="90"/>
      <c r="AP2" s="90"/>
      <c r="AQ2" s="90"/>
      <c r="AR2" s="90"/>
      <c r="AS2" s="90"/>
      <c r="AT2" s="90"/>
      <c r="AU2" s="90"/>
      <c r="AV2" s="90"/>
      <c r="AW2" s="90"/>
      <c r="AX2" s="90"/>
      <c r="AY2" s="90"/>
      <c r="AZ2" s="90"/>
      <c r="BA2" s="90"/>
      <c r="BB2" s="90"/>
      <c r="BC2" s="90"/>
      <c r="BD2" s="90"/>
      <c r="BE2" s="90"/>
      <c r="BF2" s="90"/>
      <c r="BG2" s="90"/>
      <c r="BH2" s="90"/>
      <c r="BI2" s="90"/>
      <c r="BJ2" s="90"/>
      <c r="BK2" s="90"/>
      <c r="BL2" s="90"/>
    </row>
    <row r="3" spans="1:64" ht="25.15" customHeight="1" x14ac:dyDescent="0.25">
      <c r="A3" s="650" t="s">
        <v>170</v>
      </c>
      <c r="B3" s="650"/>
      <c r="C3" s="650"/>
      <c r="D3" s="650"/>
      <c r="E3" s="650"/>
      <c r="F3" s="650"/>
      <c r="G3" s="650"/>
      <c r="H3" s="695" t="s">
        <v>4</v>
      </c>
      <c r="I3" s="696"/>
      <c r="J3" s="696"/>
      <c r="K3" s="697"/>
      <c r="L3" s="698" t="s">
        <v>30</v>
      </c>
      <c r="M3" s="699"/>
      <c r="N3" s="699"/>
      <c r="O3" s="700"/>
      <c r="P3" s="695" t="s">
        <v>29</v>
      </c>
      <c r="Q3" s="696"/>
      <c r="R3" s="696"/>
      <c r="S3" s="697"/>
      <c r="T3" s="701" t="s">
        <v>5</v>
      </c>
      <c r="U3" s="699"/>
      <c r="V3" s="699"/>
      <c r="W3" s="702"/>
      <c r="X3" s="90"/>
      <c r="Y3" s="90"/>
      <c r="Z3" s="90"/>
      <c r="AA3" s="90"/>
      <c r="AB3" s="90"/>
      <c r="AC3" s="90"/>
      <c r="AD3" s="90"/>
      <c r="AE3" s="90"/>
      <c r="AF3" s="90"/>
      <c r="AG3" s="90"/>
      <c r="AH3" s="90"/>
      <c r="AI3" s="90"/>
      <c r="AJ3" s="90"/>
      <c r="AK3" s="90"/>
      <c r="AL3" s="90"/>
      <c r="AM3" s="90"/>
      <c r="AN3" s="90"/>
      <c r="AO3" s="90"/>
      <c r="AP3" s="90"/>
      <c r="AQ3" s="90"/>
      <c r="AR3" s="90"/>
      <c r="AS3" s="90"/>
      <c r="AT3" s="90"/>
      <c r="AU3" s="90"/>
      <c r="AV3" s="90"/>
      <c r="AW3" s="90"/>
      <c r="AX3" s="90"/>
      <c r="AY3" s="90"/>
      <c r="AZ3" s="90"/>
      <c r="BA3" s="90"/>
      <c r="BB3" s="90"/>
      <c r="BC3" s="90"/>
      <c r="BD3" s="90"/>
      <c r="BE3" s="90"/>
      <c r="BF3" s="90"/>
      <c r="BG3" s="90"/>
      <c r="BH3" s="90"/>
      <c r="BI3" s="90"/>
      <c r="BJ3" s="90"/>
      <c r="BK3" s="90"/>
      <c r="BL3" s="90"/>
    </row>
    <row r="4" spans="1:64" ht="33" customHeight="1" thickBot="1" x14ac:dyDescent="0.3">
      <c r="A4" s="230" t="s">
        <v>6</v>
      </c>
      <c r="B4" s="229" t="s">
        <v>7</v>
      </c>
      <c r="C4" s="229" t="s">
        <v>3</v>
      </c>
      <c r="D4" s="661" t="s">
        <v>34</v>
      </c>
      <c r="E4" s="662"/>
      <c r="F4" s="228" t="s">
        <v>10</v>
      </c>
      <c r="G4" s="301" t="s">
        <v>0</v>
      </c>
      <c r="H4" s="298" t="s">
        <v>1</v>
      </c>
      <c r="I4" s="84" t="s">
        <v>44</v>
      </c>
      <c r="J4" s="296" t="s">
        <v>45</v>
      </c>
      <c r="K4" s="295" t="s">
        <v>65</v>
      </c>
      <c r="L4" s="300" t="s">
        <v>1</v>
      </c>
      <c r="M4" s="84" t="s">
        <v>44</v>
      </c>
      <c r="N4" s="296" t="s">
        <v>45</v>
      </c>
      <c r="O4" s="299" t="s">
        <v>65</v>
      </c>
      <c r="P4" s="298" t="s">
        <v>1</v>
      </c>
      <c r="Q4" s="84" t="s">
        <v>44</v>
      </c>
      <c r="R4" s="296" t="s">
        <v>45</v>
      </c>
      <c r="S4" s="295" t="s">
        <v>65</v>
      </c>
      <c r="T4" s="297" t="s">
        <v>1</v>
      </c>
      <c r="U4" s="84" t="s">
        <v>44</v>
      </c>
      <c r="V4" s="296" t="s">
        <v>45</v>
      </c>
      <c r="W4" s="295" t="s">
        <v>65</v>
      </c>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BA4" s="90"/>
      <c r="BB4" s="90"/>
      <c r="BC4" s="90"/>
      <c r="BD4" s="90"/>
      <c r="BE4" s="90"/>
      <c r="BF4" s="90"/>
      <c r="BG4" s="90"/>
      <c r="BH4" s="90"/>
      <c r="BI4" s="90"/>
      <c r="BJ4" s="90"/>
      <c r="BK4" s="90"/>
      <c r="BL4" s="90"/>
    </row>
    <row r="5" spans="1:64" s="96" customFormat="1" ht="35.25" customHeight="1" x14ac:dyDescent="0.25">
      <c r="A5" s="294" t="s">
        <v>18</v>
      </c>
      <c r="B5" s="287" t="s">
        <v>169</v>
      </c>
      <c r="C5" s="287" t="s">
        <v>168</v>
      </c>
      <c r="D5" s="703" t="s">
        <v>167</v>
      </c>
      <c r="E5" s="704"/>
      <c r="F5" s="249" t="s">
        <v>103</v>
      </c>
      <c r="G5" s="249" t="s">
        <v>104</v>
      </c>
      <c r="H5" s="291"/>
      <c r="I5" s="392" t="s">
        <v>101</v>
      </c>
      <c r="J5" s="392" t="s">
        <v>101</v>
      </c>
      <c r="K5" s="289"/>
      <c r="L5" s="293"/>
      <c r="M5" s="221"/>
      <c r="N5" s="221"/>
      <c r="O5" s="292"/>
      <c r="P5" s="291"/>
      <c r="Q5" s="221"/>
      <c r="R5" s="221"/>
      <c r="S5" s="289"/>
      <c r="T5" s="290"/>
      <c r="U5" s="221"/>
      <c r="V5" s="221"/>
      <c r="W5" s="289"/>
      <c r="X5" s="95"/>
      <c r="Y5" s="95"/>
      <c r="Z5" s="95"/>
      <c r="AA5" s="95"/>
      <c r="AB5" s="95"/>
      <c r="AC5" s="95"/>
      <c r="AD5" s="95"/>
      <c r="AE5" s="95"/>
      <c r="AF5" s="95"/>
      <c r="AG5" s="95"/>
      <c r="AH5" s="95"/>
      <c r="AI5" s="95"/>
      <c r="AJ5" s="95"/>
      <c r="AK5" s="95"/>
      <c r="AL5" s="95"/>
      <c r="AM5" s="95"/>
      <c r="AN5" s="95"/>
      <c r="AO5" s="95"/>
      <c r="AP5" s="95"/>
      <c r="AQ5" s="95"/>
      <c r="AR5" s="95"/>
      <c r="AS5" s="95"/>
      <c r="AT5" s="95"/>
      <c r="AU5" s="95"/>
      <c r="AV5" s="95"/>
      <c r="AW5" s="95"/>
      <c r="AX5" s="95"/>
      <c r="AY5" s="95"/>
      <c r="AZ5" s="95"/>
      <c r="BA5" s="95"/>
      <c r="BB5" s="95"/>
      <c r="BC5" s="95"/>
      <c r="BD5" s="95"/>
      <c r="BE5" s="95"/>
      <c r="BF5" s="95"/>
      <c r="BG5" s="95"/>
      <c r="BH5" s="95"/>
      <c r="BI5" s="95"/>
      <c r="BJ5" s="95"/>
      <c r="BK5" s="95"/>
      <c r="BL5" s="95"/>
    </row>
    <row r="6" spans="1:64" s="96" customFormat="1" ht="69.75" customHeight="1" x14ac:dyDescent="0.25">
      <c r="A6" s="288" t="s">
        <v>19</v>
      </c>
      <c r="B6" s="287" t="s">
        <v>166</v>
      </c>
      <c r="C6" s="287" t="s">
        <v>105</v>
      </c>
      <c r="D6" s="680" t="s">
        <v>106</v>
      </c>
      <c r="E6" s="681"/>
      <c r="F6" s="249" t="s">
        <v>103</v>
      </c>
      <c r="G6" s="249" t="s">
        <v>104</v>
      </c>
      <c r="H6" s="283"/>
      <c r="I6" s="392" t="s">
        <v>101</v>
      </c>
      <c r="J6" s="392" t="s">
        <v>101</v>
      </c>
      <c r="K6" s="282"/>
      <c r="L6" s="285"/>
      <c r="M6" s="215"/>
      <c r="N6" s="215"/>
      <c r="O6" s="284"/>
      <c r="P6" s="283"/>
      <c r="Q6" s="215"/>
      <c r="R6" s="215"/>
      <c r="S6" s="282"/>
      <c r="T6" s="283"/>
      <c r="U6" s="215"/>
      <c r="V6" s="215"/>
      <c r="W6" s="282"/>
      <c r="X6" s="95"/>
      <c r="Y6" s="95"/>
      <c r="Z6" s="95"/>
      <c r="AA6" s="95"/>
      <c r="AB6" s="95"/>
      <c r="AC6" s="95"/>
      <c r="AD6" s="95"/>
      <c r="AE6" s="95"/>
      <c r="AF6" s="95"/>
      <c r="AG6" s="95"/>
      <c r="AH6" s="95"/>
      <c r="AI6" s="95"/>
      <c r="AJ6" s="95"/>
      <c r="AK6" s="95"/>
      <c r="AL6" s="95"/>
      <c r="AM6" s="95"/>
      <c r="AN6" s="95"/>
      <c r="AO6" s="95"/>
      <c r="AP6" s="95"/>
      <c r="AQ6" s="95"/>
      <c r="AR6" s="95"/>
      <c r="AS6" s="95"/>
      <c r="AT6" s="95"/>
      <c r="AU6" s="95"/>
      <c r="AV6" s="95"/>
      <c r="AW6" s="95"/>
      <c r="AX6" s="95"/>
      <c r="AY6" s="95"/>
      <c r="AZ6" s="95"/>
      <c r="BA6" s="95"/>
      <c r="BB6" s="95"/>
      <c r="BC6" s="95"/>
      <c r="BD6" s="95"/>
      <c r="BE6" s="95"/>
      <c r="BF6" s="95"/>
      <c r="BG6" s="95"/>
      <c r="BH6" s="95"/>
      <c r="BI6" s="95"/>
      <c r="BJ6" s="95"/>
      <c r="BK6" s="95"/>
      <c r="BL6" s="95"/>
    </row>
    <row r="7" spans="1:64" s="96" customFormat="1" ht="38.25" customHeight="1" x14ac:dyDescent="0.25">
      <c r="A7" s="288" t="s">
        <v>20</v>
      </c>
      <c r="B7" s="287" t="s">
        <v>107</v>
      </c>
      <c r="C7" s="287" t="s">
        <v>108</v>
      </c>
      <c r="D7" s="680" t="s">
        <v>109</v>
      </c>
      <c r="E7" s="681"/>
      <c r="F7" s="249" t="s">
        <v>103</v>
      </c>
      <c r="G7" s="286" t="s">
        <v>91</v>
      </c>
      <c r="H7" s="283"/>
      <c r="I7" s="407">
        <v>16700</v>
      </c>
      <c r="J7" s="401" t="s">
        <v>101</v>
      </c>
      <c r="K7" s="282"/>
      <c r="L7" s="285"/>
      <c r="M7" s="215"/>
      <c r="N7" s="215"/>
      <c r="O7" s="284"/>
      <c r="P7" s="283"/>
      <c r="Q7" s="215"/>
      <c r="R7" s="215"/>
      <c r="S7" s="282"/>
      <c r="T7" s="283"/>
      <c r="U7" s="215"/>
      <c r="V7" s="215"/>
      <c r="W7" s="282"/>
      <c r="X7" s="95"/>
      <c r="Y7" s="95"/>
      <c r="Z7" s="95"/>
      <c r="AA7" s="95"/>
      <c r="AB7" s="95"/>
      <c r="AC7" s="95"/>
      <c r="AD7" s="95"/>
      <c r="AE7" s="95"/>
      <c r="AF7" s="95"/>
      <c r="AG7" s="95"/>
      <c r="AH7" s="95"/>
      <c r="AI7" s="95"/>
      <c r="AJ7" s="95"/>
      <c r="AK7" s="95"/>
      <c r="AL7" s="95"/>
      <c r="AM7" s="95"/>
      <c r="AN7" s="95"/>
      <c r="AO7" s="95"/>
      <c r="AP7" s="95"/>
      <c r="AQ7" s="95"/>
      <c r="AR7" s="95"/>
      <c r="AS7" s="95"/>
      <c r="AT7" s="95"/>
      <c r="AU7" s="95"/>
      <c r="AV7" s="95"/>
      <c r="AW7" s="95"/>
      <c r="AX7" s="95"/>
      <c r="AY7" s="95"/>
      <c r="AZ7" s="95"/>
      <c r="BA7" s="95"/>
      <c r="BB7" s="95"/>
      <c r="BC7" s="95"/>
      <c r="BD7" s="95"/>
      <c r="BE7" s="95"/>
      <c r="BF7" s="95"/>
      <c r="BG7" s="95"/>
      <c r="BH7" s="95"/>
      <c r="BI7" s="95"/>
      <c r="BJ7" s="95"/>
      <c r="BK7" s="95"/>
      <c r="BL7" s="95"/>
    </row>
    <row r="8" spans="1:64" ht="28.9" customHeight="1" x14ac:dyDescent="0.25"/>
    <row r="9" spans="1:64" s="99" customFormat="1" ht="23.25" x14ac:dyDescent="0.25">
      <c r="A9" s="663" t="s">
        <v>189</v>
      </c>
      <c r="B9" s="562"/>
      <c r="C9" s="562"/>
      <c r="D9" s="562"/>
      <c r="E9" s="97"/>
      <c r="F9" s="97"/>
      <c r="G9" s="97"/>
      <c r="H9" s="97"/>
      <c r="I9" s="97"/>
      <c r="J9" s="97"/>
      <c r="K9" s="97"/>
      <c r="L9" s="97"/>
      <c r="M9" s="97"/>
      <c r="N9" s="97"/>
      <c r="O9" s="97"/>
      <c r="P9" s="244"/>
      <c r="Q9" s="244"/>
      <c r="R9" s="98"/>
      <c r="S9" s="98"/>
      <c r="T9" s="98"/>
      <c r="U9" s="98"/>
      <c r="V9" s="98"/>
      <c r="W9" s="94"/>
      <c r="X9" s="94"/>
      <c r="Y9" s="94"/>
      <c r="Z9" s="94"/>
      <c r="AA9" s="94"/>
      <c r="AB9" s="94"/>
      <c r="AC9" s="94"/>
      <c r="AD9" s="94"/>
      <c r="AE9" s="94"/>
      <c r="AF9" s="94"/>
      <c r="AG9" s="94"/>
      <c r="AH9" s="94"/>
      <c r="AI9" s="94"/>
      <c r="AJ9" s="94"/>
      <c r="AK9" s="94"/>
      <c r="AL9" s="94"/>
      <c r="AM9" s="94"/>
      <c r="AN9" s="94"/>
      <c r="AO9" s="94"/>
      <c r="AP9" s="94"/>
      <c r="AQ9" s="94"/>
      <c r="AR9" s="94"/>
      <c r="AS9" s="94"/>
      <c r="AT9" s="94"/>
      <c r="AU9" s="94"/>
      <c r="AV9" s="94"/>
      <c r="AW9" s="94"/>
      <c r="AX9" s="94"/>
      <c r="AY9" s="94"/>
      <c r="AZ9" s="94"/>
      <c r="BA9" s="94"/>
      <c r="BB9" s="94"/>
      <c r="BC9" s="94"/>
      <c r="BD9" s="94"/>
      <c r="BE9" s="94"/>
      <c r="BF9" s="94"/>
      <c r="BG9" s="94"/>
      <c r="BH9" s="94"/>
      <c r="BI9" s="94"/>
      <c r="BJ9" s="94"/>
      <c r="BK9" s="94"/>
      <c r="BL9" s="94"/>
    </row>
    <row r="10" spans="1:64" s="99" customFormat="1" ht="27.75" customHeight="1" x14ac:dyDescent="0.25">
      <c r="A10" s="100"/>
      <c r="B10" s="100"/>
      <c r="C10" s="100"/>
      <c r="D10" s="100"/>
      <c r="E10" s="101"/>
      <c r="F10" s="101"/>
      <c r="G10" s="101"/>
      <c r="H10" s="101"/>
      <c r="I10" s="101"/>
      <c r="J10" s="101"/>
      <c r="K10" s="101"/>
      <c r="L10" s="101"/>
      <c r="M10" s="101"/>
      <c r="N10" s="101"/>
      <c r="O10" s="101"/>
      <c r="P10" s="98"/>
      <c r="Q10" s="98"/>
      <c r="R10" s="98"/>
      <c r="S10" s="98"/>
      <c r="T10" s="98"/>
      <c r="U10" s="98"/>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4"/>
      <c r="BJ10" s="94"/>
      <c r="BK10" s="94"/>
      <c r="BL10" s="94"/>
    </row>
    <row r="11" spans="1:64" s="102" customFormat="1" ht="27.75" customHeight="1" thickBot="1" x14ac:dyDescent="0.3">
      <c r="A11" s="90"/>
      <c r="B11" s="243" t="s">
        <v>9</v>
      </c>
      <c r="C11" s="242" t="s">
        <v>51</v>
      </c>
      <c r="D11" s="241">
        <v>2018</v>
      </c>
      <c r="E11" s="240">
        <v>2019</v>
      </c>
      <c r="F11" s="658">
        <v>2020</v>
      </c>
      <c r="G11" s="659"/>
      <c r="H11" s="92"/>
      <c r="I11" s="92"/>
      <c r="J11" s="92"/>
      <c r="K11" s="92"/>
      <c r="L11" s="92"/>
      <c r="M11" s="92"/>
      <c r="N11" s="94"/>
      <c r="O11" s="94"/>
      <c r="P11" s="94"/>
      <c r="Q11" s="660"/>
      <c r="R11" s="660"/>
      <c r="S11" s="660"/>
      <c r="T11" s="660"/>
      <c r="U11" s="660"/>
      <c r="V11" s="660"/>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row>
    <row r="12" spans="1:64" s="99" customFormat="1" ht="29.25" customHeight="1" outlineLevel="1" x14ac:dyDescent="0.25">
      <c r="A12" s="94"/>
      <c r="B12" s="239" t="s">
        <v>27</v>
      </c>
      <c r="C12" s="238">
        <v>10000000</v>
      </c>
      <c r="D12" s="237">
        <v>9000000</v>
      </c>
      <c r="E12" s="236" t="s">
        <v>46</v>
      </c>
      <c r="F12" s="646" t="s">
        <v>47</v>
      </c>
      <c r="G12" s="647"/>
      <c r="H12" s="92"/>
      <c r="I12" s="92"/>
      <c r="J12" s="92"/>
      <c r="K12" s="92"/>
      <c r="L12" s="92"/>
      <c r="M12" s="92"/>
      <c r="N12" s="94"/>
      <c r="O12" s="94"/>
      <c r="P12" s="103"/>
      <c r="Q12" s="103"/>
      <c r="R12" s="103"/>
      <c r="S12" s="103"/>
      <c r="T12" s="103"/>
      <c r="U12" s="94"/>
      <c r="V12" s="94"/>
      <c r="W12" s="94"/>
      <c r="X12" s="94"/>
      <c r="Y12" s="94"/>
      <c r="Z12" s="94"/>
      <c r="AA12" s="94"/>
      <c r="AB12" s="94"/>
      <c r="AC12" s="94"/>
      <c r="AD12" s="94"/>
      <c r="AE12" s="94"/>
      <c r="AF12" s="94"/>
      <c r="AG12" s="94"/>
      <c r="AH12" s="94"/>
      <c r="AI12" s="94"/>
      <c r="AJ12" s="94"/>
      <c r="AK12" s="94"/>
      <c r="AL12" s="94"/>
      <c r="AM12" s="94"/>
      <c r="AN12" s="94"/>
      <c r="AO12" s="94"/>
      <c r="AP12" s="94"/>
      <c r="AQ12" s="94"/>
      <c r="AR12" s="94"/>
      <c r="AS12" s="94"/>
      <c r="AT12" s="94"/>
      <c r="AU12" s="94"/>
      <c r="AV12" s="94"/>
      <c r="AW12" s="94"/>
      <c r="AX12" s="94"/>
      <c r="AY12" s="94"/>
      <c r="AZ12" s="94"/>
      <c r="BA12" s="94"/>
      <c r="BB12" s="94"/>
      <c r="BC12" s="94"/>
      <c r="BD12" s="94"/>
      <c r="BE12" s="94"/>
      <c r="BF12" s="94"/>
      <c r="BG12" s="94"/>
      <c r="BH12" s="94"/>
      <c r="BI12" s="94"/>
      <c r="BJ12" s="94"/>
      <c r="BK12" s="94"/>
      <c r="BL12" s="94"/>
    </row>
    <row r="13" spans="1:64" s="99" customFormat="1" ht="23.45" customHeight="1" outlineLevel="1" x14ac:dyDescent="0.25">
      <c r="A13" s="90"/>
      <c r="B13" s="235" t="s">
        <v>25</v>
      </c>
      <c r="C13" s="234">
        <v>0.97</v>
      </c>
      <c r="D13" s="233">
        <v>0.97</v>
      </c>
      <c r="E13" s="232" t="s">
        <v>46</v>
      </c>
      <c r="F13" s="648" t="s">
        <v>47</v>
      </c>
      <c r="G13" s="649"/>
      <c r="H13" s="92"/>
      <c r="I13" s="92"/>
      <c r="J13" s="92"/>
      <c r="K13" s="92"/>
      <c r="L13" s="92"/>
      <c r="M13" s="92"/>
      <c r="N13" s="92"/>
      <c r="O13" s="92"/>
      <c r="P13" s="92"/>
      <c r="Q13" s="94"/>
      <c r="R13" s="94"/>
      <c r="S13" s="94"/>
      <c r="T13" s="103"/>
      <c r="U13" s="103"/>
      <c r="V13" s="103"/>
      <c r="W13" s="94"/>
      <c r="X13" s="94"/>
      <c r="Y13" s="94"/>
      <c r="Z13" s="94"/>
      <c r="AA13" s="94"/>
      <c r="AB13" s="94"/>
      <c r="AC13" s="94"/>
      <c r="AD13" s="94"/>
      <c r="AE13" s="94"/>
      <c r="AF13" s="94"/>
      <c r="AG13" s="94"/>
      <c r="AH13" s="94"/>
      <c r="AI13" s="94"/>
      <c r="AJ13" s="94"/>
      <c r="AK13" s="94"/>
      <c r="AL13" s="94"/>
      <c r="AM13" s="94"/>
      <c r="AN13" s="94"/>
      <c r="AO13" s="94"/>
      <c r="AP13" s="94"/>
      <c r="AQ13" s="94"/>
      <c r="AR13" s="94"/>
      <c r="AS13" s="94"/>
      <c r="AT13" s="94"/>
      <c r="AU13" s="94"/>
      <c r="AV13" s="94"/>
      <c r="AW13" s="94"/>
      <c r="AX13" s="94"/>
      <c r="AY13" s="94"/>
      <c r="AZ13" s="94"/>
      <c r="BA13" s="94"/>
      <c r="BB13" s="94"/>
      <c r="BC13" s="94"/>
      <c r="BD13" s="94"/>
      <c r="BE13" s="94"/>
      <c r="BF13" s="94"/>
      <c r="BG13" s="94"/>
      <c r="BH13" s="94"/>
      <c r="BI13" s="94"/>
      <c r="BJ13" s="94"/>
      <c r="BK13" s="94"/>
      <c r="BL13" s="94"/>
    </row>
    <row r="14" spans="1:64" s="99" customFormat="1" ht="23.45" customHeight="1" outlineLevel="1" x14ac:dyDescent="0.25">
      <c r="A14" s="90"/>
      <c r="B14" s="235" t="s">
        <v>26</v>
      </c>
      <c r="C14" s="234">
        <v>0.03</v>
      </c>
      <c r="D14" s="233">
        <v>0.03</v>
      </c>
      <c r="E14" s="232" t="s">
        <v>46</v>
      </c>
      <c r="F14" s="648" t="s">
        <v>47</v>
      </c>
      <c r="G14" s="649"/>
      <c r="H14" s="92"/>
      <c r="I14" s="92"/>
      <c r="J14" s="92"/>
      <c r="K14" s="92"/>
      <c r="L14" s="92"/>
      <c r="M14" s="92"/>
      <c r="N14" s="92"/>
      <c r="O14" s="92"/>
      <c r="P14" s="92"/>
      <c r="Q14" s="94"/>
      <c r="R14" s="94"/>
      <c r="S14" s="94"/>
      <c r="T14" s="103"/>
      <c r="U14" s="103"/>
      <c r="V14" s="103"/>
      <c r="W14" s="103"/>
      <c r="X14" s="103"/>
      <c r="Y14" s="103"/>
      <c r="Z14" s="103"/>
      <c r="AA14" s="94"/>
      <c r="AB14" s="94"/>
      <c r="AC14" s="94"/>
      <c r="AD14" s="94"/>
      <c r="AE14" s="94"/>
      <c r="AF14" s="94"/>
      <c r="AG14" s="94"/>
      <c r="AH14" s="94"/>
      <c r="AI14" s="94"/>
      <c r="AJ14" s="94"/>
      <c r="AK14" s="94"/>
      <c r="AL14" s="94"/>
      <c r="AM14" s="94"/>
      <c r="AN14" s="94"/>
      <c r="AO14" s="94"/>
      <c r="AP14" s="94"/>
      <c r="AQ14" s="94"/>
      <c r="AR14" s="94"/>
      <c r="AS14" s="94"/>
      <c r="AT14" s="94"/>
      <c r="AU14" s="94"/>
      <c r="AV14" s="94"/>
      <c r="AW14" s="94"/>
      <c r="AX14" s="94"/>
      <c r="AY14" s="94"/>
      <c r="AZ14" s="94"/>
      <c r="BA14" s="94"/>
      <c r="BB14" s="94"/>
      <c r="BC14" s="94"/>
      <c r="BD14" s="94"/>
      <c r="BE14" s="94"/>
      <c r="BF14" s="94"/>
      <c r="BG14" s="94"/>
      <c r="BH14" s="94"/>
      <c r="BI14" s="94"/>
      <c r="BJ14" s="94"/>
      <c r="BK14" s="94"/>
      <c r="BL14" s="94"/>
    </row>
    <row r="15" spans="1:64" s="99" customFormat="1" ht="23.45" customHeight="1" outlineLevel="1" x14ac:dyDescent="0.25">
      <c r="A15" s="90"/>
      <c r="B15" s="231"/>
      <c r="C15" s="231"/>
      <c r="D15" s="92"/>
      <c r="E15" s="92"/>
      <c r="F15" s="92"/>
      <c r="G15" s="92"/>
      <c r="H15" s="92"/>
      <c r="I15" s="92"/>
      <c r="J15" s="92"/>
      <c r="K15" s="92"/>
      <c r="L15" s="92"/>
      <c r="M15" s="92"/>
      <c r="N15" s="92"/>
      <c r="O15" s="92"/>
      <c r="P15" s="92"/>
      <c r="Q15" s="94"/>
      <c r="R15" s="94"/>
      <c r="S15" s="94"/>
      <c r="T15" s="94"/>
      <c r="U15" s="94"/>
      <c r="V15" s="94"/>
      <c r="W15" s="103"/>
      <c r="X15" s="103"/>
      <c r="Y15" s="103"/>
      <c r="Z15" s="103"/>
      <c r="AA15" s="94"/>
      <c r="AB15" s="94"/>
      <c r="AC15" s="94"/>
      <c r="AD15" s="94"/>
      <c r="AE15" s="94"/>
      <c r="AF15" s="94"/>
      <c r="AG15" s="94"/>
      <c r="AH15" s="94"/>
      <c r="AI15" s="94"/>
      <c r="AJ15" s="94"/>
      <c r="AK15" s="94"/>
      <c r="AL15" s="94"/>
      <c r="AM15" s="94"/>
      <c r="AN15" s="94"/>
      <c r="AO15" s="94"/>
      <c r="AP15" s="94"/>
      <c r="AQ15" s="94"/>
      <c r="AR15" s="94"/>
      <c r="AS15" s="94"/>
      <c r="AT15" s="94"/>
      <c r="AU15" s="94"/>
      <c r="AV15" s="94"/>
      <c r="AW15" s="94"/>
      <c r="AX15" s="94"/>
      <c r="AY15" s="94"/>
      <c r="AZ15" s="94"/>
      <c r="BA15" s="94"/>
      <c r="BB15" s="94"/>
      <c r="BC15" s="94"/>
      <c r="BD15" s="94"/>
      <c r="BE15" s="94"/>
      <c r="BF15" s="94"/>
      <c r="BG15" s="94"/>
      <c r="BH15" s="94"/>
      <c r="BI15" s="94"/>
      <c r="BJ15" s="94"/>
      <c r="BK15" s="94"/>
      <c r="BL15" s="94"/>
    </row>
    <row r="16" spans="1:64" s="99" customFormat="1" ht="19.5" customHeight="1" outlineLevel="1" x14ac:dyDescent="0.25">
      <c r="A16" s="650" t="s">
        <v>79</v>
      </c>
      <c r="B16" s="650"/>
      <c r="C16" s="650"/>
      <c r="D16" s="650"/>
      <c r="E16" s="650"/>
      <c r="F16" s="650"/>
      <c r="G16" s="651"/>
      <c r="H16" s="688" t="s">
        <v>43</v>
      </c>
      <c r="I16" s="689"/>
      <c r="J16" s="689"/>
      <c r="K16" s="689"/>
      <c r="L16" s="690"/>
      <c r="M16" s="688" t="s">
        <v>50</v>
      </c>
      <c r="N16" s="689"/>
      <c r="O16" s="689"/>
      <c r="P16" s="689"/>
      <c r="Q16" s="690"/>
      <c r="R16" s="90"/>
      <c r="S16" s="90"/>
      <c r="T16" s="90"/>
      <c r="U16" s="90"/>
      <c r="V16" s="90"/>
      <c r="W16" s="94"/>
      <c r="X16" s="104" t="s">
        <v>48</v>
      </c>
      <c r="Y16" s="105"/>
      <c r="Z16" s="105"/>
      <c r="AA16" s="105"/>
      <c r="AB16" s="105"/>
      <c r="AC16" s="105"/>
      <c r="AD16" s="105"/>
      <c r="AE16" s="94"/>
      <c r="AF16" s="94"/>
      <c r="AG16" s="94"/>
      <c r="AH16" s="94"/>
      <c r="AI16" s="94"/>
      <c r="AJ16" s="94"/>
      <c r="AK16" s="94"/>
      <c r="AL16" s="94"/>
      <c r="AM16" s="94"/>
      <c r="AN16" s="94"/>
      <c r="AO16" s="94"/>
      <c r="AP16" s="94"/>
      <c r="AQ16" s="94"/>
      <c r="AR16" s="94"/>
      <c r="AS16" s="94"/>
      <c r="AT16" s="94"/>
      <c r="AU16" s="94"/>
      <c r="AV16" s="94"/>
      <c r="AW16" s="94"/>
      <c r="AX16" s="94"/>
      <c r="AY16" s="94"/>
      <c r="AZ16" s="94"/>
      <c r="BA16" s="94"/>
      <c r="BB16" s="94"/>
      <c r="BC16" s="94"/>
      <c r="BD16" s="94"/>
      <c r="BE16" s="94"/>
      <c r="BF16" s="94"/>
      <c r="BG16" s="94"/>
      <c r="BH16" s="94"/>
      <c r="BI16" s="94"/>
      <c r="BJ16" s="94"/>
      <c r="BK16" s="94"/>
      <c r="BL16" s="94"/>
    </row>
    <row r="17" spans="1:65" ht="31.5" customHeight="1" outlineLevel="1" thickBot="1" x14ac:dyDescent="0.3">
      <c r="A17" s="230" t="s">
        <v>6</v>
      </c>
      <c r="B17" s="229" t="s">
        <v>8</v>
      </c>
      <c r="C17" s="229" t="s">
        <v>3</v>
      </c>
      <c r="D17" s="661" t="s">
        <v>110</v>
      </c>
      <c r="E17" s="662"/>
      <c r="F17" s="281" t="s">
        <v>10</v>
      </c>
      <c r="G17" s="281" t="s">
        <v>0</v>
      </c>
      <c r="H17" s="224" t="s">
        <v>22</v>
      </c>
      <c r="I17" s="224" t="s">
        <v>30</v>
      </c>
      <c r="J17" s="224" t="s">
        <v>29</v>
      </c>
      <c r="K17" s="224" t="s">
        <v>23</v>
      </c>
      <c r="L17" s="224" t="s">
        <v>49</v>
      </c>
      <c r="M17" s="224" t="s">
        <v>22</v>
      </c>
      <c r="N17" s="224" t="s">
        <v>30</v>
      </c>
      <c r="O17" s="224" t="s">
        <v>29</v>
      </c>
      <c r="P17" s="224" t="s">
        <v>23</v>
      </c>
      <c r="Q17" s="224" t="s">
        <v>49</v>
      </c>
      <c r="R17" s="90"/>
      <c r="S17" s="90"/>
      <c r="T17" s="90"/>
      <c r="U17" s="90"/>
      <c r="V17" s="90"/>
      <c r="W17" s="90"/>
      <c r="X17" s="90"/>
      <c r="Y17" s="620" t="s">
        <v>11</v>
      </c>
      <c r="Z17" s="621"/>
      <c r="AA17" s="621"/>
      <c r="AB17" s="621"/>
      <c r="AC17" s="622"/>
      <c r="AD17" s="620" t="s">
        <v>16</v>
      </c>
      <c r="AE17" s="621"/>
      <c r="AF17" s="621"/>
      <c r="AG17" s="621"/>
      <c r="AH17" s="622"/>
      <c r="AI17" s="620" t="s">
        <v>24</v>
      </c>
      <c r="AJ17" s="621"/>
      <c r="AK17" s="621"/>
      <c r="AL17" s="621"/>
      <c r="AM17" s="622"/>
      <c r="AN17" s="620" t="s">
        <v>13</v>
      </c>
      <c r="AO17" s="621"/>
      <c r="AP17" s="621"/>
      <c r="AQ17" s="621"/>
      <c r="AR17" s="622"/>
      <c r="AS17" s="620" t="s">
        <v>14</v>
      </c>
      <c r="AT17" s="621"/>
      <c r="AU17" s="621"/>
      <c r="AV17" s="621"/>
      <c r="AW17" s="622"/>
      <c r="AX17" s="620" t="s">
        <v>12</v>
      </c>
      <c r="AY17" s="621"/>
      <c r="AZ17" s="621"/>
      <c r="BA17" s="621"/>
      <c r="BB17" s="622"/>
      <c r="BC17" s="620" t="s">
        <v>17</v>
      </c>
      <c r="BD17" s="621"/>
      <c r="BE17" s="621"/>
      <c r="BF17" s="621"/>
      <c r="BG17" s="622"/>
      <c r="BH17" s="620" t="s">
        <v>15</v>
      </c>
      <c r="BI17" s="621"/>
      <c r="BJ17" s="621"/>
      <c r="BK17" s="621"/>
      <c r="BL17" s="622"/>
    </row>
    <row r="18" spans="1:65" ht="51.75" customHeight="1" outlineLevel="1" thickBot="1" x14ac:dyDescent="0.3">
      <c r="A18" s="222" t="s">
        <v>18</v>
      </c>
      <c r="B18" s="221" t="s">
        <v>229</v>
      </c>
      <c r="C18" s="221" t="s">
        <v>267</v>
      </c>
      <c r="D18" s="664" t="s">
        <v>109</v>
      </c>
      <c r="E18" s="665"/>
      <c r="F18" s="246" t="s">
        <v>103</v>
      </c>
      <c r="G18" s="246" t="s">
        <v>104</v>
      </c>
      <c r="H18" s="405" t="s">
        <v>283</v>
      </c>
      <c r="I18" s="394">
        <v>31500</v>
      </c>
      <c r="J18" s="402">
        <v>20000</v>
      </c>
      <c r="K18" s="394">
        <v>19400</v>
      </c>
      <c r="L18" s="246"/>
      <c r="M18" s="406" t="s">
        <v>101</v>
      </c>
      <c r="N18" s="404">
        <f t="shared" ref="N18:Q19" si="0">I18*0.9</f>
        <v>28350</v>
      </c>
      <c r="O18" s="404">
        <f t="shared" si="0"/>
        <v>18000</v>
      </c>
      <c r="P18" s="404">
        <f t="shared" si="0"/>
        <v>17460</v>
      </c>
      <c r="Q18" s="246">
        <f t="shared" si="0"/>
        <v>0</v>
      </c>
      <c r="R18" s="90"/>
      <c r="S18" s="90"/>
      <c r="T18" s="90"/>
      <c r="U18" s="90"/>
      <c r="V18" s="90"/>
      <c r="W18" s="90"/>
      <c r="X18" s="90"/>
      <c r="Y18" s="61" t="s">
        <v>22</v>
      </c>
      <c r="Z18" s="33" t="s">
        <v>30</v>
      </c>
      <c r="AA18" s="33" t="s">
        <v>29</v>
      </c>
      <c r="AB18" s="33" t="s">
        <v>23</v>
      </c>
      <c r="AC18" s="57" t="s">
        <v>49</v>
      </c>
      <c r="AD18" s="61" t="s">
        <v>22</v>
      </c>
      <c r="AE18" s="33" t="s">
        <v>30</v>
      </c>
      <c r="AF18" s="33" t="s">
        <v>29</v>
      </c>
      <c r="AG18" s="33" t="s">
        <v>23</v>
      </c>
      <c r="AH18" s="57" t="s">
        <v>49</v>
      </c>
      <c r="AI18" s="61" t="s">
        <v>22</v>
      </c>
      <c r="AJ18" s="33" t="s">
        <v>30</v>
      </c>
      <c r="AK18" s="33" t="s">
        <v>29</v>
      </c>
      <c r="AL18" s="33" t="s">
        <v>23</v>
      </c>
      <c r="AM18" s="57" t="s">
        <v>49</v>
      </c>
      <c r="AN18" s="61" t="s">
        <v>22</v>
      </c>
      <c r="AO18" s="33" t="s">
        <v>30</v>
      </c>
      <c r="AP18" s="33" t="s">
        <v>29</v>
      </c>
      <c r="AQ18" s="33" t="s">
        <v>23</v>
      </c>
      <c r="AR18" s="57" t="s">
        <v>49</v>
      </c>
      <c r="AS18" s="61" t="s">
        <v>22</v>
      </c>
      <c r="AT18" s="33" t="s">
        <v>30</v>
      </c>
      <c r="AU18" s="33" t="s">
        <v>29</v>
      </c>
      <c r="AV18" s="33" t="s">
        <v>23</v>
      </c>
      <c r="AW18" s="57" t="s">
        <v>49</v>
      </c>
      <c r="AX18" s="61" t="s">
        <v>22</v>
      </c>
      <c r="AY18" s="33" t="s">
        <v>30</v>
      </c>
      <c r="AZ18" s="33" t="s">
        <v>29</v>
      </c>
      <c r="BA18" s="33" t="s">
        <v>23</v>
      </c>
      <c r="BB18" s="57"/>
      <c r="BC18" s="61" t="s">
        <v>22</v>
      </c>
      <c r="BD18" s="33" t="s">
        <v>30</v>
      </c>
      <c r="BE18" s="33" t="s">
        <v>29</v>
      </c>
      <c r="BF18" s="33" t="s">
        <v>23</v>
      </c>
      <c r="BG18" s="57"/>
      <c r="BH18" s="61" t="s">
        <v>22</v>
      </c>
      <c r="BI18" s="33" t="s">
        <v>30</v>
      </c>
      <c r="BJ18" s="33" t="s">
        <v>29</v>
      </c>
      <c r="BK18" s="33" t="s">
        <v>23</v>
      </c>
      <c r="BL18" s="57" t="s">
        <v>49</v>
      </c>
    </row>
    <row r="19" spans="1:65" ht="58.5" customHeight="1" outlineLevel="1" x14ac:dyDescent="0.25">
      <c r="A19" s="218" t="s">
        <v>19</v>
      </c>
      <c r="B19" s="280" t="s">
        <v>230</v>
      </c>
      <c r="C19" s="280" t="s">
        <v>203</v>
      </c>
      <c r="D19" s="678" t="s">
        <v>111</v>
      </c>
      <c r="E19" s="679"/>
      <c r="F19" s="218" t="s">
        <v>103</v>
      </c>
      <c r="G19" s="218" t="s">
        <v>102</v>
      </c>
      <c r="H19" s="393">
        <v>16500</v>
      </c>
      <c r="I19" s="393">
        <v>3010</v>
      </c>
      <c r="J19" s="393">
        <v>13010</v>
      </c>
      <c r="K19" s="393">
        <v>40</v>
      </c>
      <c r="L19" s="393"/>
      <c r="M19" s="403">
        <f t="shared" ref="M19" si="1">H19*0.9</f>
        <v>14850</v>
      </c>
      <c r="N19" s="403">
        <f t="shared" si="0"/>
        <v>2709</v>
      </c>
      <c r="O19" s="403">
        <f t="shared" si="0"/>
        <v>11709</v>
      </c>
      <c r="P19" s="403">
        <f t="shared" si="0"/>
        <v>36</v>
      </c>
      <c r="Q19" s="393">
        <f t="shared" si="0"/>
        <v>0</v>
      </c>
      <c r="R19" s="90"/>
      <c r="S19" s="90"/>
      <c r="T19" s="90"/>
      <c r="U19" s="90"/>
      <c r="V19" s="90"/>
      <c r="W19" s="90"/>
      <c r="X19" s="107"/>
      <c r="Y19" s="62"/>
      <c r="Z19" s="34"/>
      <c r="AA19" s="34"/>
      <c r="AB19" s="34"/>
      <c r="AC19" s="58"/>
      <c r="AD19" s="62"/>
      <c r="AE19" s="34"/>
      <c r="AF19" s="34"/>
      <c r="AG19" s="34"/>
      <c r="AH19" s="58"/>
      <c r="AI19" s="62"/>
      <c r="AJ19" s="34"/>
      <c r="AK19" s="34"/>
      <c r="AL19" s="34"/>
      <c r="AM19" s="58"/>
      <c r="AN19" s="62"/>
      <c r="AO19" s="34"/>
      <c r="AP19" s="34"/>
      <c r="AQ19" s="34"/>
      <c r="AR19" s="58"/>
      <c r="AS19" s="62"/>
      <c r="AT19" s="34"/>
      <c r="AU19" s="34"/>
      <c r="AV19" s="34"/>
      <c r="AW19" s="58"/>
      <c r="AX19" s="62"/>
      <c r="AY19" s="34"/>
      <c r="AZ19" s="34"/>
      <c r="BA19" s="34"/>
      <c r="BB19" s="58"/>
      <c r="BC19" s="62"/>
      <c r="BD19" s="34"/>
      <c r="BE19" s="34"/>
      <c r="BF19" s="34"/>
      <c r="BG19" s="58"/>
      <c r="BH19" s="62"/>
      <c r="BI19" s="34"/>
      <c r="BJ19" s="34"/>
      <c r="BK19" s="34"/>
      <c r="BL19" s="58"/>
    </row>
    <row r="20" spans="1:65" ht="36.75" customHeight="1" outlineLevel="1" x14ac:dyDescent="0.25">
      <c r="A20" s="90"/>
      <c r="B20" s="92"/>
      <c r="C20" s="92"/>
      <c r="D20" s="92"/>
      <c r="E20" s="92"/>
      <c r="F20" s="92"/>
      <c r="G20" s="92"/>
      <c r="H20" s="92"/>
      <c r="I20" s="92"/>
      <c r="J20" s="92"/>
      <c r="K20" s="92"/>
      <c r="L20" s="90"/>
      <c r="M20" s="90"/>
      <c r="N20" s="90"/>
      <c r="O20" s="90"/>
      <c r="P20" s="90"/>
      <c r="Q20" s="90"/>
      <c r="R20" s="94"/>
      <c r="S20" s="94"/>
      <c r="T20" s="90"/>
      <c r="U20" s="90"/>
      <c r="V20" s="90"/>
      <c r="W20" s="90"/>
      <c r="X20" s="107" t="s">
        <v>20</v>
      </c>
      <c r="Y20" s="64"/>
      <c r="Z20" s="36"/>
      <c r="AA20" s="36"/>
      <c r="AB20" s="36"/>
      <c r="AC20" s="60"/>
      <c r="AD20" s="64"/>
      <c r="AE20" s="36"/>
      <c r="AF20" s="36"/>
      <c r="AG20" s="36"/>
      <c r="AH20" s="60"/>
      <c r="AI20" s="64"/>
      <c r="AJ20" s="36"/>
      <c r="AK20" s="36"/>
      <c r="AL20" s="36"/>
      <c r="AM20" s="60"/>
      <c r="AN20" s="64"/>
      <c r="AO20" s="36"/>
      <c r="AP20" s="36"/>
      <c r="AQ20" s="36"/>
      <c r="AR20" s="60"/>
      <c r="AS20" s="64"/>
      <c r="AT20" s="36"/>
      <c r="AU20" s="36"/>
      <c r="AV20" s="36"/>
      <c r="AW20" s="60"/>
      <c r="AX20" s="64"/>
      <c r="AY20" s="36"/>
      <c r="AZ20" s="36"/>
      <c r="BA20" s="36"/>
      <c r="BB20" s="60"/>
      <c r="BC20" s="64"/>
      <c r="BD20" s="36"/>
      <c r="BE20" s="36"/>
      <c r="BF20" s="36"/>
      <c r="BG20" s="60"/>
      <c r="BH20" s="64"/>
      <c r="BI20" s="36"/>
      <c r="BJ20" s="36"/>
      <c r="BK20" s="36"/>
      <c r="BL20" s="60"/>
    </row>
    <row r="21" spans="1:65" ht="31.5" customHeight="1" outlineLevel="1" x14ac:dyDescent="0.25">
      <c r="A21" s="210" t="s">
        <v>80</v>
      </c>
      <c r="B21" s="210"/>
      <c r="C21" s="210"/>
      <c r="D21" s="210"/>
      <c r="E21" s="210"/>
      <c r="F21" s="210"/>
      <c r="G21" s="210"/>
      <c r="H21" s="209"/>
      <c r="I21" s="209"/>
      <c r="J21" s="209"/>
      <c r="K21" s="209"/>
      <c r="L21" s="209"/>
      <c r="M21" s="209"/>
      <c r="N21" s="209"/>
      <c r="O21" s="209"/>
      <c r="P21" s="209"/>
      <c r="Q21" s="209"/>
      <c r="R21" s="90"/>
      <c r="S21" s="90"/>
      <c r="T21" s="90"/>
      <c r="U21" s="90"/>
      <c r="V21" s="90"/>
      <c r="W21" s="90"/>
      <c r="X21" s="109"/>
      <c r="Y21" s="110"/>
      <c r="Z21" s="110"/>
      <c r="AA21" s="110"/>
      <c r="AB21" s="110"/>
      <c r="AC21" s="110"/>
      <c r="AD21" s="110"/>
      <c r="AE21" s="98"/>
      <c r="AF21" s="98"/>
      <c r="AG21" s="98"/>
      <c r="AH21" s="98"/>
      <c r="AI21" s="98"/>
      <c r="AJ21" s="98"/>
      <c r="AK21" s="98"/>
      <c r="AL21" s="98"/>
      <c r="AM21" s="98"/>
      <c r="AN21" s="98"/>
      <c r="AO21" s="98"/>
      <c r="AP21" s="98"/>
      <c r="AQ21" s="98"/>
      <c r="AR21" s="98"/>
      <c r="AS21" s="98"/>
      <c r="AT21" s="98"/>
      <c r="AU21" s="98"/>
      <c r="AV21" s="98"/>
      <c r="AW21" s="98"/>
      <c r="AX21" s="98"/>
      <c r="AY21" s="98"/>
      <c r="AZ21" s="98"/>
      <c r="BA21" s="98"/>
      <c r="BB21" s="98"/>
      <c r="BC21" s="98"/>
      <c r="BD21" s="98"/>
      <c r="BE21" s="98"/>
      <c r="BF21" s="98"/>
      <c r="BG21" s="98"/>
      <c r="BH21" s="98"/>
      <c r="BI21" s="98"/>
      <c r="BJ21" s="98"/>
      <c r="BK21" s="89"/>
      <c r="BL21" s="89"/>
      <c r="BM21" s="89"/>
    </row>
    <row r="22" spans="1:65" s="106" customFormat="1" ht="21" outlineLevel="1" x14ac:dyDescent="0.25">
      <c r="A22" s="676" t="s">
        <v>165</v>
      </c>
      <c r="B22" s="677"/>
      <c r="C22" s="677"/>
      <c r="D22" s="677"/>
      <c r="E22" s="677"/>
      <c r="F22" s="677"/>
      <c r="G22" s="677"/>
      <c r="H22" s="279"/>
      <c r="I22" s="279"/>
      <c r="J22" s="279"/>
      <c r="K22" s="111"/>
      <c r="L22" s="111"/>
      <c r="M22" s="111"/>
      <c r="N22" s="111"/>
      <c r="O22" s="111"/>
      <c r="P22" s="111"/>
      <c r="Q22" s="277"/>
      <c r="R22" s="112"/>
      <c r="S22" s="112"/>
      <c r="T22" s="112"/>
      <c r="U22" s="112"/>
      <c r="V22" s="112"/>
      <c r="W22" s="111"/>
      <c r="X22" s="111"/>
      <c r="Y22" s="668"/>
      <c r="Z22" s="668"/>
      <c r="AA22" s="668"/>
      <c r="AB22" s="668"/>
      <c r="AC22" s="668"/>
      <c r="AD22" s="668"/>
      <c r="AE22" s="668"/>
      <c r="AF22" s="668"/>
      <c r="AG22" s="668"/>
      <c r="AH22" s="668"/>
      <c r="AI22" s="668"/>
      <c r="AJ22" s="668"/>
      <c r="AK22" s="668"/>
      <c r="AL22" s="668"/>
      <c r="AM22" s="668"/>
      <c r="AN22" s="668"/>
      <c r="AO22" s="668"/>
      <c r="AP22" s="668"/>
      <c r="AQ22" s="668"/>
      <c r="AR22" s="668"/>
      <c r="AS22" s="668"/>
      <c r="AT22" s="668"/>
      <c r="AU22" s="668"/>
      <c r="AV22" s="668"/>
      <c r="AW22" s="668"/>
      <c r="AX22" s="668"/>
      <c r="AY22" s="668"/>
      <c r="AZ22" s="668"/>
      <c r="BA22" s="668"/>
      <c r="BB22" s="668"/>
      <c r="BC22" s="668"/>
      <c r="BD22" s="668"/>
      <c r="BE22" s="668"/>
      <c r="BF22" s="668"/>
      <c r="BG22" s="668"/>
      <c r="BH22" s="668"/>
      <c r="BI22" s="668"/>
      <c r="BJ22" s="668"/>
      <c r="BK22" s="668"/>
      <c r="BL22" s="668"/>
      <c r="BM22" s="111"/>
    </row>
    <row r="23" spans="1:65" s="106" customFormat="1" ht="24.6" customHeight="1" outlineLevel="1" x14ac:dyDescent="0.25">
      <c r="A23" s="676" t="s">
        <v>164</v>
      </c>
      <c r="B23" s="677"/>
      <c r="C23" s="677"/>
      <c r="D23" s="677"/>
      <c r="E23" s="677"/>
      <c r="F23" s="677"/>
      <c r="G23" s="677"/>
      <c r="H23" s="278"/>
      <c r="I23" s="278"/>
      <c r="J23" s="278"/>
      <c r="K23" s="111"/>
      <c r="L23" s="111"/>
      <c r="M23" s="111"/>
      <c r="N23" s="111"/>
      <c r="O23" s="111"/>
      <c r="P23" s="111"/>
      <c r="Q23" s="277"/>
      <c r="R23" s="113"/>
      <c r="S23" s="113"/>
      <c r="T23" s="113"/>
      <c r="U23" s="113"/>
      <c r="V23" s="113"/>
      <c r="W23" s="112"/>
      <c r="X23" s="112"/>
      <c r="Y23" s="112"/>
      <c r="Z23" s="112"/>
      <c r="AA23" s="112"/>
      <c r="AB23" s="112"/>
      <c r="AC23" s="112"/>
      <c r="AD23" s="112"/>
      <c r="AE23" s="112"/>
      <c r="AF23" s="112"/>
      <c r="AG23" s="112"/>
      <c r="AH23" s="112"/>
      <c r="AI23" s="112"/>
      <c r="AJ23" s="112"/>
      <c r="AK23" s="112"/>
      <c r="AL23" s="112"/>
      <c r="AM23" s="112"/>
      <c r="AN23" s="112"/>
      <c r="AO23" s="112"/>
      <c r="AP23" s="112"/>
      <c r="AQ23" s="112"/>
      <c r="AR23" s="112"/>
      <c r="AS23" s="112"/>
      <c r="AT23" s="112"/>
      <c r="AU23" s="112"/>
      <c r="AV23" s="112"/>
      <c r="AW23" s="112"/>
      <c r="AX23" s="112"/>
      <c r="AY23" s="112"/>
      <c r="AZ23" s="112"/>
      <c r="BA23" s="112"/>
      <c r="BB23" s="112"/>
      <c r="BC23" s="112"/>
      <c r="BD23" s="112"/>
      <c r="BE23" s="112"/>
      <c r="BF23" s="111"/>
    </row>
    <row r="24" spans="1:65" ht="24.6" customHeight="1" outlineLevel="1" x14ac:dyDescent="0.25">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89"/>
    </row>
    <row r="25" spans="1:65" ht="24.6" customHeight="1" outlineLevel="1" x14ac:dyDescent="0.25">
      <c r="A25" s="94"/>
      <c r="B25" s="94"/>
      <c r="C25" s="94"/>
      <c r="D25" s="94"/>
      <c r="E25" s="94"/>
      <c r="F25" s="94"/>
      <c r="G25" s="94"/>
      <c r="H25" s="94"/>
      <c r="I25" s="94"/>
      <c r="J25" s="94"/>
      <c r="K25" s="94"/>
      <c r="L25" s="94"/>
      <c r="M25" s="94"/>
      <c r="N25" s="94"/>
      <c r="O25" s="94"/>
      <c r="P25" s="94"/>
      <c r="Q25" s="94"/>
      <c r="R25" s="94"/>
      <c r="S25" s="94"/>
      <c r="T25" s="94"/>
      <c r="U25" s="94"/>
      <c r="V25" s="94"/>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89"/>
    </row>
    <row r="26" spans="1:65" ht="23.25" customHeight="1" x14ac:dyDescent="0.35">
      <c r="A26" s="663" t="s">
        <v>190</v>
      </c>
      <c r="B26" s="562"/>
      <c r="C26" s="562"/>
      <c r="D26" s="562"/>
      <c r="E26" s="71"/>
      <c r="F26" s="71"/>
      <c r="G26" s="71"/>
      <c r="H26" s="71"/>
      <c r="I26" s="71"/>
      <c r="J26" s="71"/>
      <c r="K26" s="71"/>
      <c r="L26" s="71"/>
      <c r="M26" s="71"/>
      <c r="N26" s="71"/>
      <c r="O26" s="71"/>
      <c r="P26" s="276"/>
      <c r="Q26" s="276"/>
      <c r="R26" s="67"/>
      <c r="S26" s="67"/>
      <c r="T26" s="67"/>
      <c r="U26" s="67"/>
      <c r="V26" s="67"/>
      <c r="W26" s="90"/>
      <c r="X26" s="89"/>
      <c r="Y26" s="89"/>
      <c r="Z26" s="89"/>
      <c r="AA26" s="89"/>
      <c r="AB26" s="89"/>
      <c r="AC26" s="89"/>
      <c r="AD26" s="89"/>
      <c r="AE26" s="89"/>
      <c r="AF26" s="89"/>
      <c r="AG26" s="89"/>
      <c r="AH26" s="89"/>
      <c r="AI26" s="89"/>
      <c r="AJ26" s="89"/>
      <c r="AK26" s="89"/>
      <c r="AL26" s="89"/>
      <c r="AM26" s="89"/>
      <c r="AN26" s="89"/>
      <c r="AO26" s="89"/>
      <c r="AP26" s="89"/>
      <c r="AQ26" s="89"/>
      <c r="AR26" s="89"/>
      <c r="AS26" s="89"/>
      <c r="AT26" s="89"/>
      <c r="AU26" s="89"/>
      <c r="AV26" s="89"/>
      <c r="AW26" s="89"/>
      <c r="AX26" s="89"/>
      <c r="AY26" s="89"/>
      <c r="AZ26" s="89"/>
      <c r="BA26" s="89"/>
      <c r="BB26" s="89"/>
      <c r="BC26" s="89"/>
      <c r="BD26" s="89"/>
      <c r="BE26" s="89"/>
      <c r="BF26" s="89"/>
      <c r="BG26" s="89"/>
      <c r="BH26" s="89"/>
      <c r="BI26" s="89"/>
      <c r="BJ26" s="89"/>
      <c r="BK26" s="89"/>
      <c r="BL26" s="89"/>
      <c r="BM26" s="89"/>
    </row>
    <row r="27" spans="1:65" s="99" customFormat="1" ht="27.75" customHeight="1" x14ac:dyDescent="0.35">
      <c r="A27" s="72"/>
      <c r="B27" s="72"/>
      <c r="C27" s="72"/>
      <c r="D27" s="72"/>
      <c r="E27" s="73"/>
      <c r="F27" s="73"/>
      <c r="G27" s="73"/>
      <c r="H27" s="73"/>
      <c r="I27" s="73"/>
      <c r="J27" s="73"/>
      <c r="K27" s="73"/>
      <c r="L27" s="73"/>
      <c r="M27" s="73"/>
      <c r="N27" s="73"/>
      <c r="O27" s="73"/>
      <c r="P27" s="67"/>
      <c r="Q27" s="67"/>
      <c r="R27" s="67"/>
      <c r="S27" s="67"/>
      <c r="T27" s="67"/>
      <c r="U27" s="67"/>
      <c r="V27" s="67"/>
      <c r="W27" s="98"/>
      <c r="X27" s="98"/>
      <c r="Y27" s="98"/>
      <c r="Z27" s="98"/>
      <c r="AA27" s="98"/>
      <c r="AB27" s="98"/>
      <c r="AC27" s="98"/>
      <c r="AD27" s="98"/>
      <c r="AE27" s="98"/>
      <c r="AF27" s="98"/>
      <c r="AG27" s="98"/>
      <c r="AH27" s="98"/>
      <c r="AI27" s="98"/>
      <c r="AJ27" s="98"/>
      <c r="AK27" s="98"/>
      <c r="AL27" s="98"/>
      <c r="AM27" s="98"/>
      <c r="AN27" s="98"/>
      <c r="AO27" s="98"/>
      <c r="AP27" s="98"/>
      <c r="AQ27" s="98"/>
      <c r="AR27" s="98"/>
      <c r="AS27" s="98"/>
      <c r="AT27" s="98"/>
      <c r="AU27" s="98"/>
      <c r="AV27" s="98"/>
      <c r="AW27" s="98"/>
      <c r="AX27" s="98"/>
      <c r="AY27" s="98"/>
      <c r="AZ27" s="98"/>
      <c r="BA27" s="98"/>
      <c r="BB27" s="98"/>
      <c r="BC27" s="98"/>
      <c r="BD27" s="98"/>
      <c r="BE27" s="98"/>
      <c r="BF27" s="98"/>
      <c r="BG27" s="98"/>
      <c r="BH27" s="98"/>
      <c r="BI27" s="94"/>
      <c r="BJ27" s="94"/>
      <c r="BK27" s="94"/>
      <c r="BL27" s="94"/>
    </row>
    <row r="28" spans="1:65" s="102" customFormat="1" ht="27.75" customHeight="1" thickBot="1" x14ac:dyDescent="0.4">
      <c r="A28" s="38"/>
      <c r="B28" s="275" t="s">
        <v>9</v>
      </c>
      <c r="C28" s="274" t="s">
        <v>51</v>
      </c>
      <c r="D28" s="273">
        <v>2018</v>
      </c>
      <c r="E28" s="272">
        <v>2019</v>
      </c>
      <c r="F28" s="669">
        <v>2020</v>
      </c>
      <c r="G28" s="670"/>
      <c r="H28" s="69"/>
      <c r="I28" s="69"/>
      <c r="J28" s="69"/>
      <c r="K28" s="69"/>
      <c r="L28" s="69"/>
      <c r="M28" s="69"/>
      <c r="N28" s="6"/>
      <c r="O28" s="6"/>
      <c r="P28" s="6"/>
      <c r="Q28" s="671"/>
      <c r="R28" s="671"/>
      <c r="S28" s="671"/>
      <c r="T28" s="671"/>
      <c r="U28" s="671"/>
      <c r="V28" s="671"/>
      <c r="W28" s="98"/>
      <c r="X28" s="98"/>
      <c r="Y28" s="98"/>
      <c r="Z28" s="98"/>
      <c r="AA28" s="98"/>
      <c r="AB28" s="98"/>
      <c r="AC28" s="98"/>
      <c r="AD28" s="98"/>
      <c r="AE28" s="98"/>
      <c r="AF28" s="98"/>
      <c r="AG28" s="98"/>
      <c r="AH28" s="98"/>
      <c r="AI28" s="98"/>
      <c r="AJ28" s="98"/>
      <c r="AK28" s="98"/>
      <c r="AL28" s="98"/>
      <c r="AM28" s="98"/>
      <c r="AN28" s="98"/>
      <c r="AO28" s="98"/>
      <c r="AP28" s="98"/>
      <c r="AQ28" s="98"/>
      <c r="AR28" s="98"/>
      <c r="AS28" s="98"/>
      <c r="AT28" s="98"/>
      <c r="AU28" s="98"/>
      <c r="AV28" s="98"/>
      <c r="AW28" s="98"/>
      <c r="AX28" s="98"/>
      <c r="AY28" s="98"/>
      <c r="AZ28" s="98"/>
      <c r="BA28" s="98"/>
      <c r="BB28" s="98"/>
      <c r="BC28" s="98"/>
      <c r="BD28" s="98"/>
      <c r="BE28" s="98"/>
      <c r="BF28" s="98"/>
      <c r="BG28" s="98"/>
      <c r="BH28" s="98"/>
      <c r="BI28" s="98"/>
      <c r="BJ28" s="98"/>
      <c r="BK28" s="98"/>
      <c r="BL28" s="98"/>
    </row>
    <row r="29" spans="1:65" s="99" customFormat="1" ht="29.25" customHeight="1" outlineLevel="1" x14ac:dyDescent="0.35">
      <c r="A29" s="6"/>
      <c r="B29" s="271" t="s">
        <v>27</v>
      </c>
      <c r="C29" s="270">
        <v>15500000</v>
      </c>
      <c r="D29" s="269">
        <v>15000000</v>
      </c>
      <c r="E29" s="268" t="s">
        <v>46</v>
      </c>
      <c r="F29" s="672" t="s">
        <v>47</v>
      </c>
      <c r="G29" s="673"/>
      <c r="H29" s="69"/>
      <c r="I29" s="69"/>
      <c r="J29" s="69"/>
      <c r="K29" s="69"/>
      <c r="L29" s="69"/>
      <c r="M29" s="69"/>
      <c r="N29" s="6"/>
      <c r="O29" s="6"/>
      <c r="P29" s="88"/>
      <c r="Q29" s="88"/>
      <c r="R29" s="88"/>
      <c r="S29" s="88"/>
      <c r="T29" s="88"/>
      <c r="U29" s="6"/>
      <c r="V29" s="6"/>
      <c r="W29" s="94"/>
      <c r="X29" s="94"/>
      <c r="Y29" s="94"/>
      <c r="Z29" s="94"/>
      <c r="AA29" s="94"/>
      <c r="AB29" s="94"/>
      <c r="AC29" s="94"/>
      <c r="AD29" s="94"/>
      <c r="AE29" s="94"/>
      <c r="AF29" s="94"/>
      <c r="AG29" s="94"/>
      <c r="AH29" s="94"/>
      <c r="AI29" s="94"/>
      <c r="AJ29" s="94"/>
      <c r="AK29" s="94"/>
      <c r="AL29" s="94"/>
      <c r="AM29" s="94"/>
      <c r="AN29" s="94"/>
      <c r="AO29" s="94"/>
      <c r="AP29" s="94"/>
      <c r="AQ29" s="94"/>
      <c r="AR29" s="94"/>
      <c r="AS29" s="94"/>
      <c r="AT29" s="94"/>
      <c r="AU29" s="94"/>
      <c r="AV29" s="94"/>
      <c r="AW29" s="94"/>
      <c r="AX29" s="94"/>
      <c r="AY29" s="94"/>
      <c r="AZ29" s="94"/>
      <c r="BA29" s="94"/>
      <c r="BB29" s="94"/>
      <c r="BC29" s="94"/>
      <c r="BD29" s="94"/>
      <c r="BE29" s="94"/>
      <c r="BF29" s="94"/>
      <c r="BG29" s="94"/>
      <c r="BH29" s="94"/>
      <c r="BI29" s="94"/>
      <c r="BJ29" s="94"/>
      <c r="BK29" s="94"/>
      <c r="BL29" s="94"/>
    </row>
    <row r="30" spans="1:65" s="99" customFormat="1" ht="23.45" customHeight="1" outlineLevel="1" x14ac:dyDescent="0.35">
      <c r="A30" s="38"/>
      <c r="B30" s="267" t="s">
        <v>25</v>
      </c>
      <c r="C30" s="266">
        <v>0.85</v>
      </c>
      <c r="D30" s="265">
        <v>0.85</v>
      </c>
      <c r="E30" s="264" t="s">
        <v>46</v>
      </c>
      <c r="F30" s="674" t="s">
        <v>47</v>
      </c>
      <c r="G30" s="675"/>
      <c r="H30" s="69"/>
      <c r="I30" s="69"/>
      <c r="J30" s="69"/>
      <c r="K30" s="69"/>
      <c r="L30" s="69"/>
      <c r="M30" s="69"/>
      <c r="N30" s="69"/>
      <c r="O30" s="69"/>
      <c r="P30" s="69"/>
      <c r="Q30" s="6"/>
      <c r="R30" s="6"/>
      <c r="S30" s="6"/>
      <c r="T30" s="88"/>
      <c r="U30" s="88"/>
      <c r="V30" s="88"/>
      <c r="W30" s="94"/>
      <c r="X30" s="94"/>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c r="BB30" s="94"/>
      <c r="BC30" s="94"/>
      <c r="BD30" s="94"/>
      <c r="BE30" s="94"/>
      <c r="BF30" s="94"/>
      <c r="BG30" s="94"/>
      <c r="BH30" s="94"/>
      <c r="BI30" s="94"/>
      <c r="BJ30" s="94"/>
      <c r="BK30" s="94"/>
      <c r="BL30" s="94"/>
    </row>
    <row r="31" spans="1:65" s="99" customFormat="1" ht="23.45" customHeight="1" outlineLevel="1" x14ac:dyDescent="0.35">
      <c r="A31" s="38"/>
      <c r="B31" s="267" t="s">
        <v>26</v>
      </c>
      <c r="C31" s="266">
        <v>0.15</v>
      </c>
      <c r="D31" s="265">
        <v>0.15</v>
      </c>
      <c r="E31" s="264" t="s">
        <v>46</v>
      </c>
      <c r="F31" s="674" t="s">
        <v>47</v>
      </c>
      <c r="G31" s="675"/>
      <c r="H31" s="69"/>
      <c r="I31" s="69"/>
      <c r="J31" s="69"/>
      <c r="K31" s="69"/>
      <c r="L31" s="69"/>
      <c r="M31" s="69"/>
      <c r="N31" s="69"/>
      <c r="O31" s="69"/>
      <c r="P31" s="69"/>
      <c r="Q31" s="6"/>
      <c r="R31" s="6"/>
      <c r="S31" s="6"/>
      <c r="T31" s="88"/>
      <c r="U31" s="88"/>
      <c r="V31" s="88"/>
      <c r="W31" s="103"/>
      <c r="X31" s="103"/>
      <c r="Y31" s="103"/>
      <c r="Z31" s="103"/>
      <c r="AA31" s="94"/>
      <c r="AB31" s="94"/>
      <c r="AC31" s="94"/>
      <c r="AD31" s="94"/>
      <c r="AE31" s="94"/>
      <c r="AF31" s="94"/>
      <c r="AG31" s="94"/>
      <c r="AH31" s="94"/>
      <c r="AI31" s="94"/>
      <c r="AJ31" s="94"/>
      <c r="AK31" s="94"/>
      <c r="AL31" s="94"/>
      <c r="AM31" s="94"/>
      <c r="AN31" s="94"/>
      <c r="AO31" s="94"/>
      <c r="AP31" s="94"/>
      <c r="AQ31" s="94"/>
      <c r="AR31" s="94"/>
      <c r="AS31" s="94"/>
      <c r="AT31" s="94"/>
      <c r="AU31" s="94"/>
      <c r="AV31" s="94"/>
      <c r="AW31" s="94"/>
      <c r="AX31" s="94"/>
      <c r="AY31" s="94"/>
      <c r="AZ31" s="94"/>
      <c r="BA31" s="94"/>
      <c r="BB31" s="94"/>
      <c r="BC31" s="94"/>
      <c r="BD31" s="94"/>
      <c r="BE31" s="94"/>
      <c r="BF31" s="94"/>
      <c r="BG31" s="94"/>
      <c r="BH31" s="94"/>
      <c r="BI31" s="94"/>
      <c r="BJ31" s="94"/>
      <c r="BK31" s="94"/>
      <c r="BL31" s="94"/>
    </row>
    <row r="32" spans="1:65" s="99" customFormat="1" ht="23.45" customHeight="1" outlineLevel="1" x14ac:dyDescent="0.35">
      <c r="A32" s="38"/>
      <c r="B32" s="263"/>
      <c r="C32" s="263"/>
      <c r="D32" s="69"/>
      <c r="E32" s="69"/>
      <c r="F32" s="69"/>
      <c r="G32" s="69"/>
      <c r="H32" s="69"/>
      <c r="I32" s="69"/>
      <c r="J32" s="69"/>
      <c r="K32" s="69"/>
      <c r="L32" s="69"/>
      <c r="M32" s="69"/>
      <c r="N32" s="69"/>
      <c r="O32" s="69"/>
      <c r="P32" s="69"/>
      <c r="Q32" s="6"/>
      <c r="R32" s="6"/>
      <c r="S32" s="6"/>
      <c r="T32" s="6"/>
      <c r="U32" s="6"/>
      <c r="V32" s="6"/>
      <c r="W32" s="103"/>
      <c r="X32" s="103"/>
      <c r="Y32" s="103"/>
      <c r="Z32" s="103"/>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row>
    <row r="33" spans="1:65" s="99" customFormat="1" ht="19.5" customHeight="1" outlineLevel="1" x14ac:dyDescent="0.35">
      <c r="A33" s="692" t="s">
        <v>81</v>
      </c>
      <c r="B33" s="692"/>
      <c r="C33" s="692"/>
      <c r="D33" s="692"/>
      <c r="E33" s="692"/>
      <c r="F33" s="692"/>
      <c r="G33" s="693"/>
      <c r="H33" s="652" t="s">
        <v>43</v>
      </c>
      <c r="I33" s="653"/>
      <c r="J33" s="653"/>
      <c r="K33" s="653"/>
      <c r="L33" s="654"/>
      <c r="M33" s="655" t="s">
        <v>50</v>
      </c>
      <c r="N33" s="656"/>
      <c r="O33" s="656"/>
      <c r="P33" s="656"/>
      <c r="Q33" s="657"/>
      <c r="R33" s="38"/>
      <c r="S33" s="38"/>
      <c r="T33" s="38"/>
      <c r="U33" s="38"/>
      <c r="V33" s="38"/>
      <c r="W33" s="94"/>
      <c r="X33" s="104" t="s">
        <v>48</v>
      </c>
      <c r="Y33" s="105"/>
      <c r="Z33" s="105"/>
      <c r="AA33" s="105"/>
      <c r="AB33" s="105"/>
      <c r="AC33" s="105"/>
      <c r="AD33" s="105"/>
      <c r="AE33" s="94"/>
      <c r="AF33" s="94"/>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c r="BK33" s="94"/>
      <c r="BL33" s="94"/>
    </row>
    <row r="34" spans="1:65" ht="32.25" customHeight="1" outlineLevel="1" thickBot="1" x14ac:dyDescent="0.3">
      <c r="A34" s="230" t="s">
        <v>6</v>
      </c>
      <c r="B34" s="229" t="s">
        <v>8</v>
      </c>
      <c r="C34" s="229" t="s">
        <v>3</v>
      </c>
      <c r="D34" s="661" t="s">
        <v>69</v>
      </c>
      <c r="E34" s="662"/>
      <c r="F34" s="228" t="s">
        <v>10</v>
      </c>
      <c r="G34" s="228" t="s">
        <v>0</v>
      </c>
      <c r="H34" s="226" t="s">
        <v>22</v>
      </c>
      <c r="I34" s="227" t="s">
        <v>30</v>
      </c>
      <c r="J34" s="226" t="s">
        <v>29</v>
      </c>
      <c r="K34" s="227" t="s">
        <v>23</v>
      </c>
      <c r="L34" s="226" t="s">
        <v>49</v>
      </c>
      <c r="M34" s="261" t="s">
        <v>22</v>
      </c>
      <c r="N34" s="262" t="s">
        <v>30</v>
      </c>
      <c r="O34" s="261" t="s">
        <v>29</v>
      </c>
      <c r="P34" s="262" t="s">
        <v>23</v>
      </c>
      <c r="Q34" s="261" t="s">
        <v>49</v>
      </c>
      <c r="R34" s="38"/>
      <c r="S34" s="38"/>
      <c r="T34" s="38"/>
      <c r="U34" s="38"/>
      <c r="V34" s="38"/>
      <c r="W34" s="90"/>
      <c r="X34" s="90"/>
      <c r="Y34" s="620" t="s">
        <v>11</v>
      </c>
      <c r="Z34" s="621"/>
      <c r="AA34" s="621"/>
      <c r="AB34" s="621"/>
      <c r="AC34" s="622"/>
      <c r="AD34" s="620" t="s">
        <v>16</v>
      </c>
      <c r="AE34" s="621"/>
      <c r="AF34" s="621"/>
      <c r="AG34" s="621"/>
      <c r="AH34" s="622"/>
      <c r="AI34" s="620" t="s">
        <v>24</v>
      </c>
      <c r="AJ34" s="621"/>
      <c r="AK34" s="621"/>
      <c r="AL34" s="621"/>
      <c r="AM34" s="622"/>
      <c r="AN34" s="620" t="s">
        <v>13</v>
      </c>
      <c r="AO34" s="621"/>
      <c r="AP34" s="621"/>
      <c r="AQ34" s="621"/>
      <c r="AR34" s="622"/>
      <c r="AS34" s="620" t="s">
        <v>14</v>
      </c>
      <c r="AT34" s="621"/>
      <c r="AU34" s="621"/>
      <c r="AV34" s="621"/>
      <c r="AW34" s="622"/>
      <c r="AX34" s="620" t="s">
        <v>12</v>
      </c>
      <c r="AY34" s="621"/>
      <c r="AZ34" s="621"/>
      <c r="BA34" s="621"/>
      <c r="BB34" s="622"/>
      <c r="BC34" s="620" t="s">
        <v>17</v>
      </c>
      <c r="BD34" s="621"/>
      <c r="BE34" s="621"/>
      <c r="BF34" s="621"/>
      <c r="BG34" s="622"/>
      <c r="BH34" s="620" t="s">
        <v>15</v>
      </c>
      <c r="BI34" s="621"/>
      <c r="BJ34" s="621"/>
      <c r="BK34" s="621"/>
      <c r="BL34" s="622"/>
    </row>
    <row r="35" spans="1:65" ht="45" outlineLevel="1" x14ac:dyDescent="0.25">
      <c r="A35" s="205" t="s">
        <v>18</v>
      </c>
      <c r="B35" s="202" t="s">
        <v>231</v>
      </c>
      <c r="C35" s="202" t="s">
        <v>204</v>
      </c>
      <c r="D35" s="666" t="s">
        <v>112</v>
      </c>
      <c r="E35" s="667"/>
      <c r="F35" s="246" t="s">
        <v>103</v>
      </c>
      <c r="G35" s="256" t="s">
        <v>104</v>
      </c>
      <c r="H35" s="395">
        <v>15017</v>
      </c>
      <c r="I35" s="395">
        <v>105</v>
      </c>
      <c r="J35" s="395">
        <v>505</v>
      </c>
      <c r="K35" s="395">
        <v>1204</v>
      </c>
      <c r="L35" s="213"/>
      <c r="M35" s="399">
        <v>12517</v>
      </c>
      <c r="N35" s="399">
        <v>1143</v>
      </c>
      <c r="O35" s="399">
        <v>1156</v>
      </c>
      <c r="P35" s="399">
        <v>1184</v>
      </c>
      <c r="Q35" s="255"/>
      <c r="R35" s="38"/>
      <c r="S35" s="38"/>
      <c r="T35" s="38"/>
      <c r="U35" s="38"/>
      <c r="V35" s="38"/>
      <c r="W35" s="90"/>
      <c r="X35" s="108" t="s">
        <v>19</v>
      </c>
      <c r="Y35" s="63"/>
      <c r="Z35" s="35"/>
      <c r="AA35" s="35"/>
      <c r="AB35" s="35"/>
      <c r="AC35" s="59"/>
      <c r="AD35" s="63"/>
      <c r="AE35" s="35"/>
      <c r="AF35" s="35"/>
      <c r="AG35" s="35"/>
      <c r="AH35" s="59"/>
      <c r="AI35" s="63"/>
      <c r="AJ35" s="35"/>
      <c r="AK35" s="35"/>
      <c r="AL35" s="35"/>
      <c r="AM35" s="59"/>
      <c r="AN35" s="63"/>
      <c r="AO35" s="35"/>
      <c r="AP35" s="35"/>
      <c r="AQ35" s="35"/>
      <c r="AR35" s="59"/>
      <c r="AS35" s="63"/>
      <c r="AT35" s="35"/>
      <c r="AU35" s="35"/>
      <c r="AV35" s="35"/>
      <c r="AW35" s="59"/>
      <c r="AX35" s="63"/>
      <c r="AY35" s="35"/>
      <c r="AZ35" s="35"/>
      <c r="BA35" s="35"/>
      <c r="BB35" s="59"/>
      <c r="BC35" s="63"/>
      <c r="BD35" s="35"/>
      <c r="BE35" s="35"/>
      <c r="BF35" s="35"/>
      <c r="BG35" s="59"/>
      <c r="BH35" s="63"/>
      <c r="BI35" s="35"/>
      <c r="BJ35" s="35"/>
      <c r="BK35" s="35"/>
      <c r="BL35" s="59"/>
    </row>
    <row r="36" spans="1:65" ht="36.75" customHeight="1" outlineLevel="1" thickBot="1" x14ac:dyDescent="0.3">
      <c r="A36" s="258" t="s">
        <v>19</v>
      </c>
      <c r="B36" s="202" t="s">
        <v>232</v>
      </c>
      <c r="C36" s="200" t="s">
        <v>205</v>
      </c>
      <c r="D36" s="666" t="s">
        <v>112</v>
      </c>
      <c r="E36" s="667"/>
      <c r="F36" s="246" t="s">
        <v>103</v>
      </c>
      <c r="G36" s="256" t="s">
        <v>104</v>
      </c>
      <c r="H36" s="395">
        <v>7173</v>
      </c>
      <c r="I36" s="395">
        <v>105</v>
      </c>
      <c r="J36" s="396">
        <v>505</v>
      </c>
      <c r="K36" s="396">
        <v>1459</v>
      </c>
      <c r="L36" s="260"/>
      <c r="M36" s="399">
        <v>6873</v>
      </c>
      <c r="N36" s="400">
        <v>522</v>
      </c>
      <c r="O36" s="400">
        <v>1166</v>
      </c>
      <c r="P36" s="400">
        <v>1439</v>
      </c>
      <c r="Q36" s="259"/>
      <c r="R36" s="38"/>
      <c r="S36" s="38"/>
      <c r="T36" s="38"/>
      <c r="U36" s="38"/>
      <c r="V36" s="38"/>
      <c r="W36" s="90"/>
      <c r="X36" s="90"/>
      <c r="Y36" s="61" t="s">
        <v>22</v>
      </c>
      <c r="Z36" s="33" t="s">
        <v>30</v>
      </c>
      <c r="AA36" s="33" t="s">
        <v>29</v>
      </c>
      <c r="AB36" s="33" t="s">
        <v>23</v>
      </c>
      <c r="AC36" s="57" t="s">
        <v>49</v>
      </c>
      <c r="AD36" s="61" t="s">
        <v>22</v>
      </c>
      <c r="AE36" s="33" t="s">
        <v>30</v>
      </c>
      <c r="AF36" s="33" t="s">
        <v>29</v>
      </c>
      <c r="AG36" s="33" t="s">
        <v>23</v>
      </c>
      <c r="AH36" s="57" t="s">
        <v>49</v>
      </c>
      <c r="AI36" s="61" t="s">
        <v>22</v>
      </c>
      <c r="AJ36" s="33" t="s">
        <v>30</v>
      </c>
      <c r="AK36" s="33" t="s">
        <v>29</v>
      </c>
      <c r="AL36" s="33" t="s">
        <v>23</v>
      </c>
      <c r="AM36" s="57" t="s">
        <v>49</v>
      </c>
      <c r="AN36" s="61" t="s">
        <v>22</v>
      </c>
      <c r="AO36" s="33" t="s">
        <v>30</v>
      </c>
      <c r="AP36" s="33" t="s">
        <v>29</v>
      </c>
      <c r="AQ36" s="33" t="s">
        <v>23</v>
      </c>
      <c r="AR36" s="57" t="s">
        <v>49</v>
      </c>
      <c r="AS36" s="61" t="s">
        <v>22</v>
      </c>
      <c r="AT36" s="33" t="s">
        <v>30</v>
      </c>
      <c r="AU36" s="33" t="s">
        <v>29</v>
      </c>
      <c r="AV36" s="33" t="s">
        <v>23</v>
      </c>
      <c r="AW36" s="57" t="s">
        <v>49</v>
      </c>
      <c r="AX36" s="61" t="s">
        <v>22</v>
      </c>
      <c r="AY36" s="33" t="s">
        <v>30</v>
      </c>
      <c r="AZ36" s="33" t="s">
        <v>29</v>
      </c>
      <c r="BA36" s="33" t="s">
        <v>23</v>
      </c>
      <c r="BB36" s="57"/>
      <c r="BC36" s="61" t="s">
        <v>22</v>
      </c>
      <c r="BD36" s="33" t="s">
        <v>30</v>
      </c>
      <c r="BE36" s="33" t="s">
        <v>29</v>
      </c>
      <c r="BF36" s="33" t="s">
        <v>23</v>
      </c>
      <c r="BG36" s="57"/>
      <c r="BH36" s="61" t="s">
        <v>22</v>
      </c>
      <c r="BI36" s="33" t="s">
        <v>30</v>
      </c>
      <c r="BJ36" s="33" t="s">
        <v>29</v>
      </c>
      <c r="BK36" s="33" t="s">
        <v>23</v>
      </c>
      <c r="BL36" s="57" t="s">
        <v>49</v>
      </c>
    </row>
    <row r="37" spans="1:65" ht="45" outlineLevel="1" x14ac:dyDescent="0.25">
      <c r="A37" s="258" t="s">
        <v>20</v>
      </c>
      <c r="B37" s="200" t="s">
        <v>233</v>
      </c>
      <c r="C37" s="200" t="s">
        <v>206</v>
      </c>
      <c r="D37" s="666" t="s">
        <v>112</v>
      </c>
      <c r="E37" s="667"/>
      <c r="F37" s="257" t="s">
        <v>103</v>
      </c>
      <c r="G37" s="256" t="s">
        <v>104</v>
      </c>
      <c r="H37" s="395">
        <v>5300</v>
      </c>
      <c r="I37" s="395">
        <v>5</v>
      </c>
      <c r="J37" s="395">
        <v>55</v>
      </c>
      <c r="K37" s="395">
        <v>10</v>
      </c>
      <c r="L37" s="213"/>
      <c r="M37" s="399">
        <v>6500</v>
      </c>
      <c r="N37" s="399"/>
      <c r="O37" s="399"/>
      <c r="P37" s="399">
        <v>20</v>
      </c>
      <c r="Q37" s="255"/>
      <c r="R37" s="38"/>
      <c r="S37" s="38"/>
      <c r="T37" s="38"/>
      <c r="U37" s="38"/>
      <c r="V37" s="38"/>
      <c r="W37" s="90"/>
      <c r="X37" s="107" t="s">
        <v>18</v>
      </c>
      <c r="Y37" s="62"/>
      <c r="Z37" s="34"/>
      <c r="AA37" s="34"/>
      <c r="AB37" s="34"/>
      <c r="AC37" s="58"/>
      <c r="AD37" s="62"/>
      <c r="AE37" s="34"/>
      <c r="AF37" s="34"/>
      <c r="AG37" s="34"/>
      <c r="AH37" s="58"/>
      <c r="AI37" s="62"/>
      <c r="AJ37" s="34"/>
      <c r="AK37" s="34"/>
      <c r="AL37" s="34"/>
      <c r="AM37" s="58"/>
      <c r="AN37" s="62"/>
      <c r="AO37" s="34"/>
      <c r="AP37" s="34"/>
      <c r="AQ37" s="34"/>
      <c r="AR37" s="58"/>
      <c r="AS37" s="62"/>
      <c r="AT37" s="34"/>
      <c r="AU37" s="34"/>
      <c r="AV37" s="34"/>
      <c r="AW37" s="58"/>
      <c r="AX37" s="62"/>
      <c r="AY37" s="34"/>
      <c r="AZ37" s="34"/>
      <c r="BA37" s="34"/>
      <c r="BB37" s="58"/>
      <c r="BC37" s="62"/>
      <c r="BD37" s="34"/>
      <c r="BE37" s="34"/>
      <c r="BF37" s="34"/>
      <c r="BG37" s="58"/>
      <c r="BH37" s="62"/>
      <c r="BI37" s="34"/>
      <c r="BJ37" s="34"/>
      <c r="BK37" s="34"/>
      <c r="BL37" s="58"/>
    </row>
    <row r="38" spans="1:65" ht="45" outlineLevel="1" x14ac:dyDescent="0.25">
      <c r="A38" s="258" t="s">
        <v>130</v>
      </c>
      <c r="B38" s="200" t="s">
        <v>234</v>
      </c>
      <c r="C38" s="256" t="s">
        <v>207</v>
      </c>
      <c r="D38" s="666" t="s">
        <v>163</v>
      </c>
      <c r="E38" s="667"/>
      <c r="F38" s="257" t="s">
        <v>113</v>
      </c>
      <c r="G38" s="256" t="s">
        <v>104</v>
      </c>
      <c r="H38" s="395">
        <v>18692</v>
      </c>
      <c r="I38" s="395">
        <v>1002</v>
      </c>
      <c r="J38" s="395">
        <v>7002</v>
      </c>
      <c r="K38" s="395">
        <v>1570</v>
      </c>
      <c r="L38" s="213"/>
      <c r="M38" s="399">
        <v>18342</v>
      </c>
      <c r="N38" s="399">
        <v>518</v>
      </c>
      <c r="O38" s="399">
        <v>580</v>
      </c>
      <c r="P38" s="399">
        <v>1560</v>
      </c>
      <c r="Q38" s="255"/>
      <c r="R38" s="38"/>
      <c r="S38" s="38"/>
      <c r="T38" s="38"/>
      <c r="U38" s="38"/>
      <c r="V38" s="38"/>
      <c r="W38" s="90"/>
      <c r="X38" s="107" t="s">
        <v>18</v>
      </c>
      <c r="Y38" s="62"/>
      <c r="Z38" s="34"/>
      <c r="AA38" s="34"/>
      <c r="AB38" s="34"/>
      <c r="AC38" s="58"/>
      <c r="AD38" s="62"/>
      <c r="AE38" s="34"/>
      <c r="AF38" s="34"/>
      <c r="AG38" s="34"/>
      <c r="AH38" s="58"/>
      <c r="AI38" s="62"/>
      <c r="AJ38" s="34"/>
      <c r="AK38" s="34"/>
      <c r="AL38" s="34"/>
      <c r="AM38" s="58"/>
      <c r="AN38" s="62"/>
      <c r="AO38" s="34"/>
      <c r="AP38" s="34"/>
      <c r="AQ38" s="34"/>
      <c r="AR38" s="58"/>
      <c r="AS38" s="62"/>
      <c r="AT38" s="34"/>
      <c r="AU38" s="34"/>
      <c r="AV38" s="34"/>
      <c r="AW38" s="58"/>
      <c r="AX38" s="62"/>
      <c r="AY38" s="34"/>
      <c r="AZ38" s="34"/>
      <c r="BA38" s="34"/>
      <c r="BB38" s="58"/>
      <c r="BC38" s="62"/>
      <c r="BD38" s="34"/>
      <c r="BE38" s="34"/>
      <c r="BF38" s="34"/>
      <c r="BG38" s="58"/>
      <c r="BH38" s="62"/>
      <c r="BI38" s="34"/>
      <c r="BJ38" s="34"/>
      <c r="BK38" s="34"/>
      <c r="BL38" s="58"/>
    </row>
    <row r="39" spans="1:65" ht="31.5" customHeight="1" outlineLevel="1" x14ac:dyDescent="0.35">
      <c r="A39" s="254" t="s">
        <v>82</v>
      </c>
      <c r="B39" s="254"/>
      <c r="C39" s="254"/>
      <c r="D39" s="254"/>
      <c r="E39" s="254"/>
      <c r="F39" s="254"/>
      <c r="G39" s="254"/>
      <c r="H39" s="209"/>
      <c r="I39" s="209"/>
      <c r="J39" s="209"/>
      <c r="K39" s="209"/>
      <c r="L39" s="209"/>
      <c r="M39" s="209"/>
      <c r="N39" s="209"/>
      <c r="O39" s="209"/>
      <c r="P39" s="209"/>
      <c r="Q39" s="209"/>
      <c r="R39" s="38"/>
      <c r="S39" s="38"/>
      <c r="T39" s="38"/>
      <c r="U39" s="38"/>
      <c r="V39" s="38"/>
      <c r="W39" s="90"/>
      <c r="X39" s="109"/>
      <c r="Y39" s="110"/>
      <c r="Z39" s="110"/>
      <c r="AA39" s="110"/>
      <c r="AB39" s="110"/>
      <c r="AC39" s="110"/>
      <c r="AD39" s="110"/>
      <c r="AE39" s="98"/>
      <c r="AF39" s="98"/>
      <c r="AG39" s="98"/>
      <c r="AH39" s="98"/>
      <c r="AI39" s="98"/>
      <c r="AJ39" s="98"/>
      <c r="AK39" s="98"/>
      <c r="AL39" s="98"/>
      <c r="AM39" s="98"/>
      <c r="AN39" s="98"/>
      <c r="AO39" s="98"/>
      <c r="AP39" s="98"/>
      <c r="AQ39" s="98"/>
      <c r="AR39" s="98"/>
      <c r="AS39" s="98"/>
      <c r="AT39" s="98"/>
      <c r="AU39" s="98"/>
      <c r="AV39" s="98"/>
      <c r="AW39" s="98"/>
      <c r="AX39" s="98"/>
      <c r="AY39" s="98"/>
      <c r="AZ39" s="98"/>
      <c r="BA39" s="98"/>
      <c r="BB39" s="98"/>
      <c r="BC39" s="98"/>
      <c r="BD39" s="98"/>
      <c r="BE39" s="98"/>
      <c r="BF39" s="98"/>
      <c r="BG39" s="98"/>
      <c r="BH39" s="98"/>
      <c r="BI39" s="98"/>
      <c r="BJ39" s="98"/>
      <c r="BK39" s="89"/>
      <c r="BL39" s="89"/>
      <c r="BM39" s="89"/>
    </row>
    <row r="40" spans="1:65" ht="21" customHeight="1" outlineLevel="1" x14ac:dyDescent="0.25">
      <c r="A40" s="616" t="s">
        <v>96</v>
      </c>
      <c r="B40" s="616"/>
      <c r="C40" s="616"/>
      <c r="D40" s="616"/>
      <c r="E40" s="616"/>
      <c r="F40" s="616"/>
      <c r="G40" s="616"/>
      <c r="H40" s="253"/>
      <c r="I40"/>
      <c r="J40"/>
      <c r="K40"/>
      <c r="L40"/>
      <c r="M40"/>
      <c r="N40"/>
      <c r="O40"/>
      <c r="P40" s="38"/>
      <c r="Q40" s="77"/>
      <c r="R40" s="78"/>
      <c r="S40" s="78"/>
      <c r="T40" s="78"/>
      <c r="U40" s="78"/>
      <c r="V40" s="78"/>
      <c r="W40" s="90"/>
      <c r="X40" s="89"/>
      <c r="Y40" s="614"/>
      <c r="Z40" s="614"/>
      <c r="AA40" s="614"/>
      <c r="AB40" s="614"/>
      <c r="AC40" s="614"/>
      <c r="AD40" s="614"/>
      <c r="AE40" s="614"/>
      <c r="AF40" s="614"/>
      <c r="AG40" s="614"/>
      <c r="AH40" s="614"/>
      <c r="AI40" s="614"/>
      <c r="AJ40" s="614"/>
      <c r="AK40" s="614"/>
      <c r="AL40" s="614"/>
      <c r="AM40" s="614"/>
      <c r="AN40" s="614"/>
      <c r="AO40" s="614"/>
      <c r="AP40" s="614"/>
      <c r="AQ40" s="614"/>
      <c r="AR40" s="614"/>
      <c r="AS40" s="614"/>
      <c r="AT40" s="614"/>
      <c r="AU40" s="614"/>
      <c r="AV40" s="614"/>
      <c r="AW40" s="614"/>
      <c r="AX40" s="614"/>
      <c r="AY40" s="614"/>
      <c r="AZ40" s="614"/>
      <c r="BA40" s="614"/>
      <c r="BB40" s="614"/>
      <c r="BC40" s="614"/>
      <c r="BD40" s="614"/>
      <c r="BE40" s="614"/>
      <c r="BF40" s="614"/>
      <c r="BG40" s="614"/>
      <c r="BH40" s="614"/>
      <c r="BI40" s="614"/>
      <c r="BJ40" s="614"/>
      <c r="BK40" s="614"/>
      <c r="BL40" s="614"/>
      <c r="BM40" s="89"/>
    </row>
    <row r="41" spans="1:65" ht="24.6" customHeight="1" outlineLevel="1" x14ac:dyDescent="0.25">
      <c r="A41" s="616" t="s">
        <v>97</v>
      </c>
      <c r="B41" s="616"/>
      <c r="C41" s="616"/>
      <c r="D41" s="616"/>
      <c r="E41" s="616"/>
      <c r="F41" s="616"/>
      <c r="G41" s="616"/>
      <c r="H41" s="80"/>
      <c r="I41"/>
      <c r="J41"/>
      <c r="K41"/>
      <c r="L41"/>
      <c r="M41"/>
      <c r="N41"/>
      <c r="O41"/>
      <c r="P41" s="38"/>
      <c r="Q41" s="77"/>
      <c r="R41" s="79"/>
      <c r="S41" s="79"/>
      <c r="T41" s="79"/>
      <c r="U41" s="79"/>
      <c r="V41" s="79"/>
      <c r="W41" s="78"/>
      <c r="X41" s="78"/>
      <c r="Y41" s="78"/>
      <c r="Z41" s="78"/>
      <c r="AA41" s="78"/>
      <c r="AB41" s="78"/>
      <c r="AC41" s="78"/>
      <c r="AD41" s="78"/>
      <c r="AE41" s="78"/>
      <c r="AF41" s="78"/>
      <c r="AG41" s="78"/>
      <c r="AH41" s="78"/>
      <c r="AI41" s="78"/>
      <c r="AJ41" s="78"/>
      <c r="AK41" s="78"/>
      <c r="AL41" s="78"/>
      <c r="AM41" s="78"/>
      <c r="AN41" s="78"/>
      <c r="AO41" s="78"/>
      <c r="AP41" s="78"/>
      <c r="AQ41" s="78"/>
      <c r="AR41" s="78"/>
      <c r="AS41" s="78"/>
      <c r="AT41" s="78"/>
      <c r="AU41" s="78"/>
      <c r="AV41" s="78"/>
      <c r="AW41" s="78"/>
      <c r="AX41" s="78"/>
      <c r="AY41" s="78"/>
      <c r="AZ41" s="78"/>
      <c r="BA41" s="78"/>
      <c r="BB41" s="78"/>
      <c r="BC41" s="78"/>
      <c r="BD41" s="78"/>
      <c r="BE41" s="78"/>
      <c r="BF41" s="89"/>
    </row>
    <row r="42" spans="1:65" ht="24.6" customHeight="1" outlineLevel="1" x14ac:dyDescent="0.25">
      <c r="A42" s="616" t="s">
        <v>162</v>
      </c>
      <c r="B42" s="616"/>
      <c r="C42" s="616"/>
      <c r="D42" s="616"/>
      <c r="E42" s="616"/>
      <c r="F42" s="616"/>
      <c r="G42" s="616"/>
      <c r="H42" s="80"/>
      <c r="I42"/>
      <c r="J42"/>
      <c r="K42"/>
      <c r="L42"/>
      <c r="M42"/>
      <c r="N42"/>
      <c r="O42"/>
      <c r="P42" s="38"/>
      <c r="Q42" s="77"/>
      <c r="R42" s="79"/>
      <c r="S42" s="79"/>
      <c r="T42" s="79"/>
      <c r="U42" s="79"/>
      <c r="V42" s="79"/>
      <c r="W42" s="78"/>
      <c r="X42" s="78"/>
      <c r="Y42" s="78"/>
      <c r="Z42" s="78"/>
      <c r="AA42" s="78"/>
      <c r="AB42" s="78"/>
      <c r="AC42" s="78"/>
      <c r="AD42" s="78"/>
      <c r="AE42" s="78"/>
      <c r="AF42" s="78"/>
      <c r="AG42" s="78"/>
      <c r="AH42" s="78"/>
      <c r="AI42" s="78"/>
      <c r="AJ42" s="78"/>
      <c r="AK42" s="78"/>
      <c r="AL42" s="78"/>
      <c r="AM42" s="78"/>
      <c r="AN42" s="78"/>
      <c r="AO42" s="78"/>
      <c r="AP42" s="78"/>
      <c r="AQ42" s="78"/>
      <c r="AR42" s="78"/>
      <c r="AS42" s="78"/>
      <c r="AT42" s="78"/>
      <c r="AU42" s="78"/>
      <c r="AV42" s="78"/>
      <c r="AW42" s="78"/>
      <c r="AX42" s="78"/>
      <c r="AY42" s="78"/>
      <c r="AZ42" s="78"/>
      <c r="BA42" s="78"/>
      <c r="BB42" s="78"/>
      <c r="BC42" s="78"/>
      <c r="BD42" s="78"/>
      <c r="BE42" s="78"/>
      <c r="BF42" s="89"/>
    </row>
    <row r="43" spans="1:65" ht="24.6" customHeight="1" outlineLevel="1" x14ac:dyDescent="0.25">
      <c r="A43" s="616" t="s">
        <v>161</v>
      </c>
      <c r="B43" s="616"/>
      <c r="C43" s="616"/>
      <c r="D43" s="616"/>
      <c r="E43" s="616"/>
      <c r="F43" s="616"/>
      <c r="G43" s="616"/>
      <c r="H43" s="80"/>
      <c r="I43" s="80"/>
      <c r="J43" s="80"/>
      <c r="K43" s="38"/>
      <c r="L43" s="38"/>
      <c r="M43" s="38"/>
      <c r="N43" s="38"/>
      <c r="O43" s="38"/>
      <c r="P43" s="38"/>
      <c r="Q43" s="77"/>
      <c r="R43" s="79"/>
      <c r="S43" s="79"/>
      <c r="T43" s="79"/>
      <c r="U43" s="79"/>
      <c r="V43" s="79"/>
      <c r="W43" s="79"/>
      <c r="X43" s="79"/>
      <c r="Y43" s="79"/>
      <c r="Z43" s="79"/>
      <c r="AA43" s="79"/>
      <c r="AB43" s="79"/>
      <c r="AC43" s="79"/>
      <c r="AD43" s="79"/>
      <c r="AE43" s="79"/>
      <c r="AF43" s="79"/>
      <c r="AG43" s="79"/>
      <c r="AH43" s="79"/>
      <c r="AI43" s="79"/>
      <c r="AJ43" s="79"/>
      <c r="AK43" s="79"/>
      <c r="AL43" s="79"/>
      <c r="AM43" s="79"/>
      <c r="AN43" s="79"/>
      <c r="AO43" s="79"/>
      <c r="AP43" s="79"/>
      <c r="AQ43" s="79"/>
      <c r="AR43" s="79"/>
      <c r="AS43" s="79"/>
      <c r="AT43" s="79"/>
      <c r="AU43" s="79"/>
      <c r="AV43" s="79"/>
      <c r="AW43" s="79"/>
      <c r="AX43" s="79"/>
      <c r="AY43" s="79"/>
      <c r="AZ43" s="79"/>
      <c r="BA43" s="79"/>
      <c r="BB43" s="79"/>
      <c r="BC43" s="79"/>
      <c r="BD43" s="79"/>
      <c r="BE43" s="79"/>
      <c r="BF43" s="89"/>
    </row>
    <row r="44" spans="1:65" ht="30.75" customHeight="1" outlineLevel="1" x14ac:dyDescent="0.25">
      <c r="A44" s="616" t="s">
        <v>160</v>
      </c>
      <c r="B44" s="616"/>
      <c r="C44" s="616"/>
      <c r="D44" s="616"/>
      <c r="E44" s="616"/>
      <c r="F44" s="616"/>
      <c r="G44" s="616"/>
      <c r="H44" s="80"/>
      <c r="I44" s="80"/>
      <c r="J44" s="80"/>
      <c r="K44" s="38"/>
      <c r="L44" s="38"/>
      <c r="M44" s="38"/>
      <c r="N44" s="38"/>
      <c r="O44" s="38"/>
      <c r="P44" s="38"/>
      <c r="Q44" s="77"/>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89"/>
    </row>
    <row r="45" spans="1:65" ht="14.25" customHeight="1" x14ac:dyDescent="0.25">
      <c r="A45" s="691" t="s">
        <v>159</v>
      </c>
      <c r="B45" s="691"/>
      <c r="C45" s="691"/>
      <c r="D45" s="691"/>
      <c r="E45" s="691"/>
      <c r="F45" s="691"/>
      <c r="G45" s="691"/>
      <c r="H45" s="90"/>
      <c r="I45" s="90"/>
      <c r="J45" s="90"/>
      <c r="K45" s="90"/>
      <c r="L45" s="90"/>
      <c r="M45" s="90"/>
      <c r="N45" s="90"/>
      <c r="O45" s="90"/>
      <c r="P45" s="90"/>
      <c r="Q45" s="90"/>
      <c r="R45" s="90"/>
      <c r="S45" s="90"/>
      <c r="T45" s="90"/>
      <c r="U45" s="90"/>
      <c r="V45" s="90"/>
    </row>
    <row r="47" spans="1:65" s="99" customFormat="1" ht="27.75" customHeight="1" x14ac:dyDescent="0.25">
      <c r="A47" s="663" t="s">
        <v>191</v>
      </c>
      <c r="B47" s="562"/>
      <c r="C47" s="562"/>
      <c r="D47" s="562"/>
      <c r="E47" s="97"/>
      <c r="F47" s="97"/>
      <c r="G47" s="97"/>
      <c r="H47" s="97"/>
      <c r="I47" s="97"/>
      <c r="J47" s="97"/>
      <c r="K47" s="97"/>
      <c r="L47" s="97"/>
      <c r="M47" s="97"/>
      <c r="N47" s="97"/>
      <c r="O47" s="97"/>
      <c r="P47" s="244"/>
      <c r="Q47" s="244"/>
      <c r="R47" s="98"/>
      <c r="S47" s="98"/>
      <c r="T47" s="98"/>
      <c r="U47" s="98"/>
      <c r="V47" s="98"/>
      <c r="W47" s="98"/>
      <c r="X47" s="98"/>
      <c r="Y47" s="98"/>
      <c r="Z47" s="98"/>
      <c r="AA47" s="98"/>
      <c r="AB47" s="98"/>
      <c r="AC47" s="98"/>
      <c r="AD47" s="98"/>
      <c r="AE47" s="98"/>
      <c r="AF47" s="98"/>
      <c r="AG47" s="98"/>
      <c r="AH47" s="98"/>
      <c r="AI47" s="98"/>
      <c r="AJ47" s="98"/>
      <c r="AK47" s="98"/>
      <c r="AL47" s="98"/>
      <c r="AM47" s="98"/>
      <c r="AN47" s="98"/>
      <c r="AO47" s="98"/>
      <c r="AP47" s="98"/>
      <c r="AQ47" s="98"/>
      <c r="AR47" s="98"/>
      <c r="AS47" s="98"/>
      <c r="AT47" s="98"/>
      <c r="AU47" s="98"/>
      <c r="AV47" s="98"/>
      <c r="AW47" s="98"/>
      <c r="AX47" s="98"/>
      <c r="AY47" s="98"/>
      <c r="AZ47" s="98"/>
      <c r="BA47" s="98"/>
      <c r="BB47" s="98"/>
      <c r="BC47" s="98"/>
      <c r="BD47" s="98"/>
      <c r="BE47" s="98"/>
      <c r="BF47" s="98"/>
      <c r="BG47" s="98"/>
      <c r="BH47" s="98"/>
      <c r="BI47" s="94"/>
      <c r="BJ47" s="94"/>
      <c r="BK47" s="94"/>
      <c r="BL47" s="94"/>
    </row>
    <row r="48" spans="1:65" s="102" customFormat="1" ht="27.75" customHeight="1" x14ac:dyDescent="0.25">
      <c r="A48" s="100"/>
      <c r="B48" s="100"/>
      <c r="C48" s="100"/>
      <c r="D48" s="100"/>
      <c r="E48" s="101"/>
      <c r="F48" s="101"/>
      <c r="G48" s="101"/>
      <c r="H48" s="101"/>
      <c r="I48" s="101"/>
      <c r="J48" s="101"/>
      <c r="K48" s="101"/>
      <c r="L48" s="101"/>
      <c r="M48" s="101"/>
      <c r="N48" s="101"/>
      <c r="O48" s="101"/>
      <c r="P48" s="98"/>
      <c r="Q48" s="98"/>
      <c r="R48" s="98"/>
      <c r="S48" s="98"/>
      <c r="T48" s="98"/>
      <c r="U48" s="98"/>
      <c r="V48" s="98"/>
      <c r="W48" s="98"/>
      <c r="X48" s="98"/>
      <c r="Y48" s="98"/>
      <c r="Z48" s="98"/>
      <c r="AA48" s="98"/>
      <c r="AB48" s="98"/>
      <c r="AC48" s="98"/>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row>
    <row r="49" spans="1:65" s="99" customFormat="1" ht="29.25" customHeight="1" outlineLevel="1" thickBot="1" x14ac:dyDescent="0.3">
      <c r="A49" s="90"/>
      <c r="B49" s="243" t="s">
        <v>9</v>
      </c>
      <c r="C49" s="242" t="s">
        <v>51</v>
      </c>
      <c r="D49" s="241">
        <v>2018</v>
      </c>
      <c r="E49" s="240">
        <v>2019</v>
      </c>
      <c r="F49" s="658">
        <v>2020</v>
      </c>
      <c r="G49" s="659"/>
      <c r="H49" s="92"/>
      <c r="I49" s="92"/>
      <c r="J49" s="92"/>
      <c r="K49" s="92"/>
      <c r="L49" s="92"/>
      <c r="M49" s="92"/>
      <c r="N49" s="94"/>
      <c r="O49" s="94"/>
      <c r="P49" s="94"/>
      <c r="Q49" s="660"/>
      <c r="R49" s="660"/>
      <c r="S49" s="660"/>
      <c r="T49" s="660"/>
      <c r="U49" s="660"/>
      <c r="V49" s="660"/>
      <c r="W49" s="94"/>
      <c r="X49" s="94"/>
      <c r="Y49" s="94"/>
      <c r="Z49" s="94"/>
      <c r="AA49" s="94"/>
      <c r="AB49" s="94"/>
      <c r="AC49" s="94"/>
      <c r="AD49" s="94"/>
      <c r="AE49" s="94"/>
      <c r="AF49" s="94"/>
      <c r="AG49" s="94"/>
      <c r="AH49" s="94"/>
      <c r="AI49" s="94"/>
      <c r="AJ49" s="94"/>
      <c r="AK49" s="94"/>
      <c r="AL49" s="94"/>
      <c r="AM49" s="94"/>
      <c r="AN49" s="94"/>
      <c r="AO49" s="94"/>
      <c r="AP49" s="94"/>
      <c r="AQ49" s="94"/>
      <c r="AR49" s="94"/>
      <c r="AS49" s="94"/>
      <c r="AT49" s="94"/>
      <c r="AU49" s="94"/>
      <c r="AV49" s="94"/>
      <c r="AW49" s="94"/>
      <c r="AX49" s="94"/>
      <c r="AY49" s="94"/>
      <c r="AZ49" s="94"/>
      <c r="BA49" s="94"/>
      <c r="BB49" s="94"/>
      <c r="BC49" s="94"/>
      <c r="BD49" s="94"/>
      <c r="BE49" s="94"/>
      <c r="BF49" s="94"/>
      <c r="BG49" s="94"/>
      <c r="BH49" s="94"/>
      <c r="BI49" s="94"/>
      <c r="BJ49" s="94"/>
      <c r="BK49" s="94"/>
      <c r="BL49" s="94"/>
    </row>
    <row r="50" spans="1:65" s="99" customFormat="1" ht="23.45" customHeight="1" outlineLevel="1" x14ac:dyDescent="0.25">
      <c r="A50" s="94"/>
      <c r="B50" s="239" t="s">
        <v>27</v>
      </c>
      <c r="C50" s="238">
        <v>4000000</v>
      </c>
      <c r="D50" s="237">
        <v>4000000</v>
      </c>
      <c r="E50" s="236" t="s">
        <v>46</v>
      </c>
      <c r="F50" s="646" t="s">
        <v>47</v>
      </c>
      <c r="G50" s="647"/>
      <c r="H50" s="92"/>
      <c r="I50" s="92"/>
      <c r="J50" s="92"/>
      <c r="K50" s="92"/>
      <c r="L50" s="92"/>
      <c r="M50" s="92"/>
      <c r="N50" s="94"/>
      <c r="O50" s="94"/>
      <c r="P50" s="103"/>
      <c r="Q50" s="103"/>
      <c r="R50" s="103"/>
      <c r="S50" s="103"/>
      <c r="T50" s="103"/>
      <c r="U50" s="94"/>
      <c r="V50" s="94"/>
      <c r="W50" s="94"/>
      <c r="X50" s="94"/>
      <c r="Y50" s="94"/>
      <c r="Z50" s="94"/>
      <c r="AA50" s="94"/>
      <c r="AB50" s="94"/>
      <c r="AC50" s="94"/>
      <c r="AD50" s="94"/>
      <c r="AE50" s="94"/>
      <c r="AF50" s="94"/>
      <c r="AG50" s="94"/>
      <c r="AH50" s="94"/>
      <c r="AI50" s="94"/>
      <c r="AJ50" s="94"/>
      <c r="AK50" s="94"/>
      <c r="AL50" s="94"/>
      <c r="AM50" s="94"/>
      <c r="AN50" s="94"/>
      <c r="AO50" s="94"/>
      <c r="AP50" s="94"/>
      <c r="AQ50" s="94"/>
      <c r="AR50" s="94"/>
      <c r="AS50" s="94"/>
      <c r="AT50" s="94"/>
      <c r="AU50" s="94"/>
      <c r="AV50" s="94"/>
      <c r="AW50" s="94"/>
      <c r="AX50" s="94"/>
      <c r="AY50" s="94"/>
      <c r="AZ50" s="94"/>
      <c r="BA50" s="94"/>
      <c r="BB50" s="94"/>
      <c r="BC50" s="94"/>
      <c r="BD50" s="94"/>
      <c r="BE50" s="94"/>
      <c r="BF50" s="94"/>
      <c r="BG50" s="94"/>
      <c r="BH50" s="94"/>
      <c r="BI50" s="94"/>
      <c r="BJ50" s="94"/>
      <c r="BK50" s="94"/>
      <c r="BL50" s="94"/>
    </row>
    <row r="51" spans="1:65" s="99" customFormat="1" ht="23.45" customHeight="1" outlineLevel="1" x14ac:dyDescent="0.25">
      <c r="A51" s="90"/>
      <c r="B51" s="235" t="s">
        <v>25</v>
      </c>
      <c r="C51" s="234">
        <v>1</v>
      </c>
      <c r="D51" s="233">
        <v>1</v>
      </c>
      <c r="E51" s="232" t="s">
        <v>46</v>
      </c>
      <c r="F51" s="648" t="s">
        <v>47</v>
      </c>
      <c r="G51" s="649"/>
      <c r="H51" s="92"/>
      <c r="I51" s="92"/>
      <c r="J51" s="92"/>
      <c r="K51" s="92"/>
      <c r="L51" s="92"/>
      <c r="M51" s="92"/>
      <c r="N51" s="92"/>
      <c r="O51" s="92"/>
      <c r="P51" s="92"/>
      <c r="Q51" s="94"/>
      <c r="R51" s="94"/>
      <c r="S51" s="94"/>
      <c r="T51" s="103"/>
      <c r="U51" s="103"/>
      <c r="V51" s="103"/>
      <c r="W51" s="103"/>
      <c r="X51" s="103"/>
      <c r="Y51" s="103"/>
      <c r="Z51" s="103"/>
      <c r="AA51" s="94"/>
      <c r="AB51" s="94"/>
      <c r="AC51" s="94"/>
      <c r="AD51" s="94"/>
      <c r="AE51" s="94"/>
      <c r="AF51" s="94"/>
      <c r="AG51" s="94"/>
      <c r="AH51" s="94"/>
      <c r="AI51" s="94"/>
      <c r="AJ51" s="94"/>
      <c r="AK51" s="94"/>
      <c r="AL51" s="94"/>
      <c r="AM51" s="94"/>
      <c r="AN51" s="94"/>
      <c r="AO51" s="94"/>
      <c r="AP51" s="94"/>
      <c r="AQ51" s="94"/>
      <c r="AR51" s="94"/>
      <c r="AS51" s="94"/>
      <c r="AT51" s="94"/>
      <c r="AU51" s="94"/>
      <c r="AV51" s="94"/>
      <c r="AW51" s="94"/>
      <c r="AX51" s="94"/>
      <c r="AY51" s="94"/>
      <c r="AZ51" s="94"/>
      <c r="BA51" s="94"/>
      <c r="BB51" s="94"/>
      <c r="BC51" s="94"/>
      <c r="BD51" s="94"/>
      <c r="BE51" s="94"/>
      <c r="BF51" s="94"/>
      <c r="BG51" s="94"/>
      <c r="BH51" s="94"/>
      <c r="BI51" s="94"/>
      <c r="BJ51" s="94"/>
      <c r="BK51" s="94"/>
      <c r="BL51" s="94"/>
    </row>
    <row r="52" spans="1:65" s="99" customFormat="1" ht="23.45" customHeight="1" outlineLevel="1" x14ac:dyDescent="0.25">
      <c r="A52" s="90"/>
      <c r="B52" s="235" t="s">
        <v>26</v>
      </c>
      <c r="C52" s="234">
        <v>0</v>
      </c>
      <c r="D52" s="233">
        <v>0</v>
      </c>
      <c r="E52" s="232" t="s">
        <v>46</v>
      </c>
      <c r="F52" s="648" t="s">
        <v>47</v>
      </c>
      <c r="G52" s="649"/>
      <c r="H52" s="92"/>
      <c r="I52" s="92"/>
      <c r="J52" s="92"/>
      <c r="K52" s="92"/>
      <c r="L52" s="92"/>
      <c r="M52" s="92"/>
      <c r="N52" s="92"/>
      <c r="O52" s="92"/>
      <c r="P52" s="92"/>
      <c r="Q52" s="94"/>
      <c r="R52" s="94"/>
      <c r="S52" s="94"/>
      <c r="T52" s="103"/>
      <c r="U52" s="103"/>
      <c r="V52" s="103"/>
      <c r="W52" s="103"/>
      <c r="X52" s="103"/>
      <c r="Y52" s="103"/>
      <c r="Z52" s="103"/>
      <c r="AA52" s="94"/>
      <c r="AB52" s="94"/>
      <c r="AC52" s="94"/>
      <c r="AD52" s="94"/>
      <c r="AE52" s="94"/>
      <c r="AF52" s="94"/>
      <c r="AG52" s="94"/>
      <c r="AH52" s="94"/>
      <c r="AI52" s="94"/>
      <c r="AJ52" s="94"/>
      <c r="AK52" s="94"/>
      <c r="AL52" s="94"/>
      <c r="AM52" s="94"/>
      <c r="AN52" s="94"/>
      <c r="AO52" s="94"/>
      <c r="AP52" s="94"/>
      <c r="AQ52" s="94"/>
      <c r="AR52" s="94"/>
      <c r="AS52" s="94"/>
      <c r="AT52" s="94"/>
      <c r="AU52" s="94"/>
      <c r="AV52" s="94"/>
      <c r="AW52" s="94"/>
      <c r="AX52" s="94"/>
      <c r="AY52" s="94"/>
      <c r="AZ52" s="94"/>
      <c r="BA52" s="94"/>
      <c r="BB52" s="94"/>
      <c r="BC52" s="94"/>
      <c r="BD52" s="94"/>
      <c r="BE52" s="94"/>
      <c r="BF52" s="94"/>
      <c r="BG52" s="94"/>
      <c r="BH52" s="94"/>
      <c r="BI52" s="94"/>
      <c r="BJ52" s="94"/>
      <c r="BK52" s="94"/>
      <c r="BL52" s="94"/>
    </row>
    <row r="53" spans="1:65" s="99" customFormat="1" ht="19.5" customHeight="1" outlineLevel="1" x14ac:dyDescent="0.25">
      <c r="A53" s="90"/>
      <c r="B53" s="231"/>
      <c r="C53" s="231"/>
      <c r="D53" s="92"/>
      <c r="E53" s="92"/>
      <c r="F53" s="92"/>
      <c r="G53" s="92"/>
      <c r="H53" s="92"/>
      <c r="I53" s="92"/>
      <c r="J53" s="92"/>
      <c r="K53" s="92"/>
      <c r="L53" s="92"/>
      <c r="M53" s="92"/>
      <c r="N53" s="92"/>
      <c r="O53" s="92"/>
      <c r="P53" s="92"/>
      <c r="Q53" s="94"/>
      <c r="R53" s="94"/>
      <c r="S53" s="94"/>
      <c r="T53" s="94"/>
      <c r="U53" s="94"/>
      <c r="V53" s="94"/>
      <c r="W53" s="94"/>
      <c r="X53" s="104" t="s">
        <v>48</v>
      </c>
      <c r="Y53" s="105"/>
      <c r="Z53" s="105"/>
      <c r="AA53" s="105"/>
      <c r="AB53" s="105"/>
      <c r="AC53" s="105"/>
      <c r="AD53" s="105"/>
      <c r="AE53" s="94"/>
      <c r="AF53" s="94"/>
      <c r="AG53" s="94"/>
      <c r="AH53" s="94"/>
      <c r="AI53" s="94"/>
      <c r="AJ53" s="94"/>
      <c r="AK53" s="94"/>
      <c r="AL53" s="94"/>
      <c r="AM53" s="94"/>
      <c r="AN53" s="94"/>
      <c r="AO53" s="94"/>
      <c r="AP53" s="94"/>
      <c r="AQ53" s="94"/>
      <c r="AR53" s="94"/>
      <c r="AS53" s="94"/>
      <c r="AT53" s="94"/>
      <c r="AU53" s="94"/>
      <c r="AV53" s="94"/>
      <c r="AW53" s="94"/>
      <c r="AX53" s="94"/>
      <c r="AY53" s="94"/>
      <c r="AZ53" s="94"/>
      <c r="BA53" s="94"/>
      <c r="BB53" s="94"/>
      <c r="BC53" s="94"/>
      <c r="BD53" s="94"/>
      <c r="BE53" s="94"/>
      <c r="BF53" s="94"/>
      <c r="BG53" s="94"/>
      <c r="BH53" s="94"/>
      <c r="BI53" s="94"/>
      <c r="BJ53" s="94"/>
      <c r="BK53" s="94"/>
      <c r="BL53" s="94"/>
    </row>
    <row r="54" spans="1:65" ht="21" outlineLevel="1" x14ac:dyDescent="0.25">
      <c r="A54" s="650" t="s">
        <v>83</v>
      </c>
      <c r="B54" s="650"/>
      <c r="C54" s="650"/>
      <c r="D54" s="650"/>
      <c r="E54" s="650"/>
      <c r="F54" s="650"/>
      <c r="G54" s="651"/>
      <c r="H54" s="652" t="s">
        <v>43</v>
      </c>
      <c r="I54" s="653"/>
      <c r="J54" s="653"/>
      <c r="K54" s="653"/>
      <c r="L54" s="654"/>
      <c r="M54" s="655" t="s">
        <v>50</v>
      </c>
      <c r="N54" s="656"/>
      <c r="O54" s="656"/>
      <c r="P54" s="656"/>
      <c r="Q54" s="657"/>
      <c r="R54" s="90"/>
      <c r="S54" s="90"/>
      <c r="T54" s="90"/>
      <c r="U54" s="90"/>
      <c r="V54" s="90"/>
      <c r="W54" s="90"/>
      <c r="X54" s="90"/>
      <c r="Y54" s="620" t="s">
        <v>11</v>
      </c>
      <c r="Z54" s="621"/>
      <c r="AA54" s="621"/>
      <c r="AB54" s="621"/>
      <c r="AC54" s="622"/>
      <c r="AD54" s="620" t="s">
        <v>16</v>
      </c>
      <c r="AE54" s="621"/>
      <c r="AF54" s="621"/>
      <c r="AG54" s="621"/>
      <c r="AH54" s="622"/>
      <c r="AI54" s="620" t="s">
        <v>24</v>
      </c>
      <c r="AJ54" s="621"/>
      <c r="AK54" s="621"/>
      <c r="AL54" s="621"/>
      <c r="AM54" s="622"/>
      <c r="AN54" s="620" t="s">
        <v>13</v>
      </c>
      <c r="AO54" s="621"/>
      <c r="AP54" s="621"/>
      <c r="AQ54" s="621"/>
      <c r="AR54" s="622"/>
      <c r="AS54" s="620" t="s">
        <v>14</v>
      </c>
      <c r="AT54" s="621"/>
      <c r="AU54" s="621"/>
      <c r="AV54" s="621"/>
      <c r="AW54" s="622"/>
      <c r="AX54" s="620" t="s">
        <v>12</v>
      </c>
      <c r="AY54" s="621"/>
      <c r="AZ54" s="621"/>
      <c r="BA54" s="621"/>
      <c r="BB54" s="622"/>
      <c r="BC54" s="620" t="s">
        <v>17</v>
      </c>
      <c r="BD54" s="621"/>
      <c r="BE54" s="621"/>
      <c r="BF54" s="621"/>
      <c r="BG54" s="622"/>
      <c r="BH54" s="620" t="s">
        <v>15</v>
      </c>
      <c r="BI54" s="621"/>
      <c r="BJ54" s="621"/>
      <c r="BK54" s="621"/>
      <c r="BL54" s="622"/>
    </row>
    <row r="55" spans="1:65" ht="29.45" customHeight="1" outlineLevel="1" thickBot="1" x14ac:dyDescent="0.3">
      <c r="A55" s="230" t="s">
        <v>6</v>
      </c>
      <c r="B55" s="252" t="s">
        <v>8</v>
      </c>
      <c r="C55" s="229" t="s">
        <v>3</v>
      </c>
      <c r="D55" s="661" t="s">
        <v>69</v>
      </c>
      <c r="E55" s="662"/>
      <c r="F55" s="228" t="s">
        <v>10</v>
      </c>
      <c r="G55" s="228" t="s">
        <v>0</v>
      </c>
      <c r="H55" s="33" t="s">
        <v>22</v>
      </c>
      <c r="I55" s="251" t="s">
        <v>30</v>
      </c>
      <c r="J55" s="33" t="s">
        <v>29</v>
      </c>
      <c r="K55" s="251" t="s">
        <v>23</v>
      </c>
      <c r="L55" s="33" t="s">
        <v>49</v>
      </c>
      <c r="M55" s="223" t="s">
        <v>22</v>
      </c>
      <c r="N55" s="225" t="s">
        <v>30</v>
      </c>
      <c r="O55" s="223" t="s">
        <v>29</v>
      </c>
      <c r="P55" s="225" t="s">
        <v>23</v>
      </c>
      <c r="Q55" s="223" t="s">
        <v>49</v>
      </c>
      <c r="R55" s="90"/>
      <c r="S55" s="90"/>
      <c r="T55" s="90"/>
      <c r="U55" s="90"/>
      <c r="V55" s="90"/>
      <c r="W55" s="90"/>
      <c r="X55" s="90"/>
      <c r="Y55" s="61" t="s">
        <v>22</v>
      </c>
      <c r="Z55" s="33" t="s">
        <v>30</v>
      </c>
      <c r="AA55" s="33" t="s">
        <v>29</v>
      </c>
      <c r="AB55" s="33" t="s">
        <v>23</v>
      </c>
      <c r="AC55" s="57" t="s">
        <v>49</v>
      </c>
      <c r="AD55" s="61" t="s">
        <v>22</v>
      </c>
      <c r="AE55" s="33" t="s">
        <v>30</v>
      </c>
      <c r="AF55" s="33" t="s">
        <v>29</v>
      </c>
      <c r="AG55" s="33" t="s">
        <v>23</v>
      </c>
      <c r="AH55" s="57" t="s">
        <v>49</v>
      </c>
      <c r="AI55" s="61" t="s">
        <v>22</v>
      </c>
      <c r="AJ55" s="33" t="s">
        <v>30</v>
      </c>
      <c r="AK55" s="33" t="s">
        <v>29</v>
      </c>
      <c r="AL55" s="33" t="s">
        <v>23</v>
      </c>
      <c r="AM55" s="57" t="s">
        <v>49</v>
      </c>
      <c r="AN55" s="61" t="s">
        <v>22</v>
      </c>
      <c r="AO55" s="33" t="s">
        <v>30</v>
      </c>
      <c r="AP55" s="33" t="s">
        <v>29</v>
      </c>
      <c r="AQ55" s="33" t="s">
        <v>23</v>
      </c>
      <c r="AR55" s="57" t="s">
        <v>49</v>
      </c>
      <c r="AS55" s="61" t="s">
        <v>22</v>
      </c>
      <c r="AT55" s="33" t="s">
        <v>30</v>
      </c>
      <c r="AU55" s="33" t="s">
        <v>29</v>
      </c>
      <c r="AV55" s="33" t="s">
        <v>23</v>
      </c>
      <c r="AW55" s="57" t="s">
        <v>49</v>
      </c>
      <c r="AX55" s="61" t="s">
        <v>22</v>
      </c>
      <c r="AY55" s="33" t="s">
        <v>30</v>
      </c>
      <c r="AZ55" s="33" t="s">
        <v>29</v>
      </c>
      <c r="BA55" s="33" t="s">
        <v>23</v>
      </c>
      <c r="BB55" s="57"/>
      <c r="BC55" s="61" t="s">
        <v>22</v>
      </c>
      <c r="BD55" s="33" t="s">
        <v>30</v>
      </c>
      <c r="BE55" s="33" t="s">
        <v>29</v>
      </c>
      <c r="BF55" s="33" t="s">
        <v>23</v>
      </c>
      <c r="BG55" s="57"/>
      <c r="BH55" s="61" t="s">
        <v>22</v>
      </c>
      <c r="BI55" s="33" t="s">
        <v>30</v>
      </c>
      <c r="BJ55" s="33" t="s">
        <v>29</v>
      </c>
      <c r="BK55" s="33" t="s">
        <v>23</v>
      </c>
      <c r="BL55" s="57" t="s">
        <v>49</v>
      </c>
    </row>
    <row r="56" spans="1:65" ht="54.75" customHeight="1" outlineLevel="1" x14ac:dyDescent="0.25">
      <c r="A56" s="222" t="s">
        <v>18</v>
      </c>
      <c r="B56" s="250" t="s">
        <v>235</v>
      </c>
      <c r="C56" s="249" t="s">
        <v>208</v>
      </c>
      <c r="D56" s="664" t="s">
        <v>114</v>
      </c>
      <c r="E56" s="665"/>
      <c r="F56" s="246" t="s">
        <v>103</v>
      </c>
      <c r="G56" s="246" t="s">
        <v>104</v>
      </c>
      <c r="H56" s="395">
        <v>16700</v>
      </c>
      <c r="I56" s="248">
        <v>0</v>
      </c>
      <c r="J56" s="248">
        <v>0</v>
      </c>
      <c r="K56" s="248">
        <v>0</v>
      </c>
      <c r="L56" s="248">
        <v>0</v>
      </c>
      <c r="M56" s="397">
        <v>16700</v>
      </c>
      <c r="N56" s="220"/>
      <c r="O56" s="219"/>
      <c r="P56" s="220"/>
      <c r="Q56" s="219"/>
      <c r="R56" s="90"/>
      <c r="S56" s="90"/>
      <c r="T56" s="90"/>
      <c r="U56" s="90"/>
      <c r="V56" s="90"/>
      <c r="W56" s="90"/>
      <c r="X56" s="107" t="s">
        <v>18</v>
      </c>
      <c r="Y56" s="62"/>
      <c r="Z56" s="34"/>
      <c r="AA56" s="34"/>
      <c r="AB56" s="34"/>
      <c r="AC56" s="58"/>
      <c r="AD56" s="62"/>
      <c r="AE56" s="34"/>
      <c r="AF56" s="34"/>
      <c r="AG56" s="34"/>
      <c r="AH56" s="58"/>
      <c r="AI56" s="62"/>
      <c r="AJ56" s="34"/>
      <c r="AK56" s="34"/>
      <c r="AL56" s="34"/>
      <c r="AM56" s="58"/>
      <c r="AN56" s="62"/>
      <c r="AO56" s="34"/>
      <c r="AP56" s="34"/>
      <c r="AQ56" s="34"/>
      <c r="AR56" s="58"/>
      <c r="AS56" s="62"/>
      <c r="AT56" s="34"/>
      <c r="AU56" s="34"/>
      <c r="AV56" s="34"/>
      <c r="AW56" s="58"/>
      <c r="AX56" s="62"/>
      <c r="AY56" s="34"/>
      <c r="AZ56" s="34"/>
      <c r="BA56" s="34"/>
      <c r="BB56" s="58"/>
      <c r="BC56" s="62"/>
      <c r="BD56" s="34"/>
      <c r="BE56" s="34"/>
      <c r="BF56" s="34"/>
      <c r="BG56" s="58"/>
      <c r="BH56" s="62"/>
      <c r="BI56" s="34"/>
      <c r="BJ56" s="34"/>
      <c r="BK56" s="34"/>
      <c r="BL56" s="58"/>
    </row>
    <row r="57" spans="1:65" ht="54.75" customHeight="1" outlineLevel="1" x14ac:dyDescent="0.25">
      <c r="A57" s="216" t="s">
        <v>19</v>
      </c>
      <c r="B57" s="247" t="s">
        <v>236</v>
      </c>
      <c r="C57" s="247" t="s">
        <v>209</v>
      </c>
      <c r="D57" s="642" t="s">
        <v>114</v>
      </c>
      <c r="E57" s="643"/>
      <c r="F57" s="246" t="s">
        <v>103</v>
      </c>
      <c r="G57" s="246" t="s">
        <v>104</v>
      </c>
      <c r="H57" s="395">
        <v>12000</v>
      </c>
      <c r="I57" s="245"/>
      <c r="J57" s="245"/>
      <c r="K57" s="245"/>
      <c r="L57" s="245"/>
      <c r="M57" s="398">
        <v>12000</v>
      </c>
      <c r="N57" s="212"/>
      <c r="O57" s="211"/>
      <c r="P57" s="212"/>
      <c r="Q57" s="211"/>
      <c r="R57" s="90"/>
      <c r="S57" s="90"/>
      <c r="T57" s="90"/>
      <c r="U57" s="90"/>
      <c r="V57" s="90"/>
      <c r="W57" s="90"/>
      <c r="X57" s="108" t="s">
        <v>19</v>
      </c>
      <c r="Y57" s="63"/>
      <c r="Z57" s="35"/>
      <c r="AA57" s="35"/>
      <c r="AB57" s="35"/>
      <c r="AC57" s="59"/>
      <c r="AD57" s="63"/>
      <c r="AE57" s="35"/>
      <c r="AF57" s="35"/>
      <c r="AG57" s="35"/>
      <c r="AH57" s="59"/>
      <c r="AI57" s="63"/>
      <c r="AJ57" s="35"/>
      <c r="AK57" s="35"/>
      <c r="AL57" s="35"/>
      <c r="AM57" s="59"/>
      <c r="AN57" s="63"/>
      <c r="AO57" s="35"/>
      <c r="AP57" s="35"/>
      <c r="AQ57" s="35"/>
      <c r="AR57" s="59"/>
      <c r="AS57" s="63"/>
      <c r="AT57" s="35"/>
      <c r="AU57" s="35"/>
      <c r="AV57" s="35"/>
      <c r="AW57" s="59"/>
      <c r="AX57" s="63"/>
      <c r="AY57" s="35"/>
      <c r="AZ57" s="35"/>
      <c r="BA57" s="35"/>
      <c r="BB57" s="59"/>
      <c r="BC57" s="63"/>
      <c r="BD57" s="35"/>
      <c r="BE57" s="35"/>
      <c r="BF57" s="35"/>
      <c r="BG57" s="59"/>
      <c r="BH57" s="63"/>
      <c r="BI57" s="35"/>
      <c r="BJ57" s="35"/>
      <c r="BK57" s="35"/>
      <c r="BL57" s="59"/>
    </row>
    <row r="58" spans="1:65" ht="31.5" customHeight="1" outlineLevel="1" x14ac:dyDescent="0.25">
      <c r="A58" s="90"/>
      <c r="B58" s="92"/>
      <c r="C58" s="92"/>
      <c r="D58" s="92"/>
      <c r="E58" s="92"/>
      <c r="F58" s="92"/>
      <c r="G58" s="92"/>
      <c r="H58" s="92"/>
      <c r="I58" s="92"/>
      <c r="J58" s="92"/>
      <c r="K58" s="92"/>
      <c r="L58" s="90"/>
      <c r="M58" s="90"/>
      <c r="N58" s="90"/>
      <c r="O58" s="90"/>
      <c r="P58" s="90"/>
      <c r="Q58" s="90"/>
      <c r="R58" s="94"/>
      <c r="S58" s="94"/>
      <c r="T58" s="90"/>
      <c r="U58" s="90"/>
      <c r="V58" s="90"/>
      <c r="W58" s="90"/>
      <c r="X58" s="109"/>
      <c r="Y58" s="110"/>
      <c r="Z58" s="110"/>
      <c r="AA58" s="110"/>
      <c r="AB58" s="110"/>
      <c r="AC58" s="110"/>
      <c r="AD58" s="110"/>
      <c r="AE58" s="98"/>
      <c r="AF58" s="98"/>
      <c r="AG58" s="98"/>
      <c r="AH58" s="98"/>
      <c r="AI58" s="98"/>
      <c r="AJ58" s="98"/>
      <c r="AK58" s="98"/>
      <c r="AL58" s="98"/>
      <c r="AM58" s="98"/>
      <c r="AN58" s="98"/>
      <c r="AO58" s="98"/>
      <c r="AP58" s="98"/>
      <c r="AQ58" s="98"/>
      <c r="AR58" s="98"/>
      <c r="AS58" s="98"/>
      <c r="AT58" s="98"/>
      <c r="AU58" s="98"/>
      <c r="AV58" s="98"/>
      <c r="AW58" s="98"/>
      <c r="AX58" s="98"/>
      <c r="AY58" s="98"/>
      <c r="AZ58" s="98"/>
      <c r="BA58" s="98"/>
      <c r="BB58" s="98"/>
      <c r="BC58" s="98"/>
      <c r="BD58" s="98"/>
      <c r="BE58" s="98"/>
      <c r="BF58" s="98"/>
      <c r="BG58" s="98"/>
      <c r="BH58" s="98"/>
      <c r="BI58" s="98"/>
      <c r="BJ58" s="98"/>
      <c r="BK58" s="89"/>
      <c r="BL58" s="89"/>
      <c r="BM58" s="89"/>
    </row>
    <row r="59" spans="1:65" ht="21" outlineLevel="1" x14ac:dyDescent="0.25">
      <c r="A59" s="210" t="s">
        <v>84</v>
      </c>
      <c r="B59" s="210"/>
      <c r="C59" s="210"/>
      <c r="D59" s="210"/>
      <c r="E59" s="210"/>
      <c r="F59" s="210"/>
      <c r="G59" s="210"/>
      <c r="H59" s="209"/>
      <c r="I59" s="209"/>
      <c r="J59" s="209"/>
      <c r="K59" s="209"/>
      <c r="L59" s="209"/>
      <c r="M59" s="209"/>
      <c r="N59" s="209"/>
      <c r="O59" s="209"/>
      <c r="P59" s="209"/>
      <c r="Q59" s="209"/>
      <c r="R59" s="90"/>
      <c r="S59" s="90"/>
      <c r="T59" s="90"/>
      <c r="U59" s="90"/>
      <c r="V59" s="90"/>
      <c r="W59" s="90"/>
      <c r="X59" s="89"/>
      <c r="Y59" s="614"/>
      <c r="Z59" s="614"/>
      <c r="AA59" s="614"/>
      <c r="AB59" s="614"/>
      <c r="AC59" s="614"/>
      <c r="AD59" s="614"/>
      <c r="AE59" s="614"/>
      <c r="AF59" s="614"/>
      <c r="AG59" s="614"/>
      <c r="AH59" s="614"/>
      <c r="AI59" s="614"/>
      <c r="AJ59" s="614"/>
      <c r="AK59" s="614"/>
      <c r="AL59" s="614"/>
      <c r="AM59" s="614"/>
      <c r="AN59" s="614"/>
      <c r="AO59" s="614"/>
      <c r="AP59" s="614"/>
      <c r="AQ59" s="614"/>
      <c r="AR59" s="614"/>
      <c r="AS59" s="614"/>
      <c r="AT59" s="614"/>
      <c r="AU59" s="614"/>
      <c r="AV59" s="614"/>
      <c r="AW59" s="614"/>
      <c r="AX59" s="614"/>
      <c r="AY59" s="614"/>
      <c r="AZ59" s="614"/>
      <c r="BA59" s="614"/>
      <c r="BB59" s="614"/>
      <c r="BC59" s="614"/>
      <c r="BD59" s="614"/>
      <c r="BE59" s="614"/>
      <c r="BF59" s="614"/>
      <c r="BG59" s="614"/>
      <c r="BH59" s="614"/>
      <c r="BI59" s="614"/>
      <c r="BJ59" s="614"/>
      <c r="BK59" s="614"/>
      <c r="BL59" s="614"/>
      <c r="BM59" s="89"/>
    </row>
    <row r="60" spans="1:65" ht="9.9499999999999993" customHeight="1" x14ac:dyDescent="0.25"/>
    <row r="62" spans="1:65" s="99" customFormat="1" ht="27.75" customHeight="1" x14ac:dyDescent="0.25">
      <c r="A62" s="663" t="s">
        <v>192</v>
      </c>
      <c r="B62" s="562"/>
      <c r="C62" s="562"/>
      <c r="D62" s="562"/>
      <c r="E62" s="97"/>
      <c r="F62" s="97"/>
      <c r="G62" s="97"/>
      <c r="H62" s="97"/>
      <c r="I62" s="97"/>
      <c r="J62" s="97"/>
      <c r="K62" s="97"/>
      <c r="L62" s="97"/>
      <c r="M62" s="97"/>
      <c r="N62" s="97"/>
      <c r="O62" s="97"/>
      <c r="P62" s="244"/>
      <c r="Q62" s="244"/>
      <c r="R62" s="98"/>
      <c r="S62" s="98"/>
      <c r="T62" s="98"/>
      <c r="U62" s="98"/>
      <c r="V62" s="98"/>
      <c r="W62" s="98"/>
      <c r="X62" s="98"/>
      <c r="Y62" s="98"/>
      <c r="Z62" s="98"/>
      <c r="AA62" s="98"/>
      <c r="AB62" s="98"/>
      <c r="AC62" s="98"/>
      <c r="AD62" s="98"/>
      <c r="AE62" s="98"/>
      <c r="AF62" s="98"/>
      <c r="AG62" s="98"/>
      <c r="AH62" s="98"/>
      <c r="AI62" s="98"/>
      <c r="AJ62" s="98"/>
      <c r="AK62" s="98"/>
      <c r="AL62" s="98"/>
      <c r="AM62" s="98"/>
      <c r="AN62" s="98"/>
      <c r="AO62" s="98"/>
      <c r="AP62" s="98"/>
      <c r="AQ62" s="98"/>
      <c r="AR62" s="98"/>
      <c r="AS62" s="98"/>
      <c r="AT62" s="98"/>
      <c r="AU62" s="98"/>
      <c r="AV62" s="98"/>
      <c r="AW62" s="98"/>
      <c r="AX62" s="98"/>
      <c r="AY62" s="98"/>
      <c r="AZ62" s="98"/>
      <c r="BA62" s="98"/>
      <c r="BB62" s="98"/>
      <c r="BC62" s="98"/>
      <c r="BD62" s="98"/>
      <c r="BE62" s="98"/>
      <c r="BF62" s="98"/>
      <c r="BG62" s="98"/>
      <c r="BH62" s="98"/>
      <c r="BI62" s="94"/>
      <c r="BJ62" s="94"/>
      <c r="BK62" s="94"/>
      <c r="BL62" s="94"/>
    </row>
    <row r="63" spans="1:65" s="102" customFormat="1" ht="27.75" customHeight="1" x14ac:dyDescent="0.25">
      <c r="A63" s="100"/>
      <c r="B63" s="100"/>
      <c r="C63" s="100"/>
      <c r="D63" s="100"/>
      <c r="E63" s="101"/>
      <c r="F63" s="101"/>
      <c r="G63" s="101"/>
      <c r="H63" s="101"/>
      <c r="I63" s="101"/>
      <c r="J63" s="101"/>
      <c r="K63" s="101"/>
      <c r="L63" s="101"/>
      <c r="M63" s="101"/>
      <c r="N63" s="101"/>
      <c r="O63" s="101"/>
      <c r="P63" s="98"/>
      <c r="Q63" s="98"/>
      <c r="R63" s="98"/>
      <c r="S63" s="98"/>
      <c r="T63" s="98"/>
      <c r="U63" s="98"/>
      <c r="V63" s="98"/>
      <c r="W63" s="98"/>
      <c r="X63" s="98"/>
      <c r="Y63" s="98"/>
      <c r="Z63" s="98"/>
      <c r="AA63" s="98"/>
      <c r="AB63" s="98"/>
      <c r="AC63" s="98"/>
      <c r="AD63" s="98"/>
      <c r="AE63" s="98"/>
      <c r="AF63" s="98"/>
      <c r="AG63" s="98"/>
      <c r="AH63" s="98"/>
      <c r="AI63" s="98"/>
      <c r="AJ63" s="98"/>
      <c r="AK63" s="98"/>
      <c r="AL63" s="98"/>
      <c r="AM63" s="98"/>
      <c r="AN63" s="98"/>
      <c r="AO63" s="98"/>
      <c r="AP63" s="98"/>
      <c r="AQ63" s="98"/>
      <c r="AR63" s="98"/>
      <c r="AS63" s="98"/>
      <c r="AT63" s="98"/>
      <c r="AU63" s="98"/>
      <c r="AV63" s="98"/>
      <c r="AW63" s="98"/>
      <c r="AX63" s="98"/>
      <c r="AY63" s="98"/>
      <c r="AZ63" s="98"/>
      <c r="BA63" s="98"/>
      <c r="BB63" s="98"/>
      <c r="BC63" s="98"/>
      <c r="BD63" s="98"/>
      <c r="BE63" s="98"/>
      <c r="BF63" s="98"/>
      <c r="BG63" s="98"/>
      <c r="BH63" s="98"/>
      <c r="BI63" s="98"/>
      <c r="BJ63" s="98"/>
      <c r="BK63" s="98"/>
      <c r="BL63" s="98"/>
    </row>
    <row r="64" spans="1:65" s="99" customFormat="1" ht="29.25" customHeight="1" outlineLevel="1" thickBot="1" x14ac:dyDescent="0.3">
      <c r="A64" s="90"/>
      <c r="B64" s="243" t="s">
        <v>9</v>
      </c>
      <c r="C64" s="242" t="s">
        <v>51</v>
      </c>
      <c r="D64" s="241">
        <v>2018</v>
      </c>
      <c r="E64" s="240">
        <v>2019</v>
      </c>
      <c r="F64" s="658">
        <v>2020</v>
      </c>
      <c r="G64" s="659"/>
      <c r="H64" s="92"/>
      <c r="I64" s="92"/>
      <c r="J64" s="92"/>
      <c r="K64" s="92"/>
      <c r="L64" s="92"/>
      <c r="M64" s="92"/>
      <c r="N64" s="94"/>
      <c r="O64" s="94"/>
      <c r="P64" s="94"/>
      <c r="Q64" s="660"/>
      <c r="R64" s="660"/>
      <c r="S64" s="660"/>
      <c r="T64" s="660"/>
      <c r="U64" s="660"/>
      <c r="V64" s="660"/>
      <c r="W64" s="94"/>
      <c r="X64" s="94"/>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row>
    <row r="65" spans="1:65" s="99" customFormat="1" ht="23.45" customHeight="1" outlineLevel="1" x14ac:dyDescent="0.25">
      <c r="A65" s="94"/>
      <c r="B65" s="239" t="s">
        <v>27</v>
      </c>
      <c r="C65" s="238">
        <v>1500000</v>
      </c>
      <c r="D65" s="237">
        <v>1500000</v>
      </c>
      <c r="E65" s="236" t="s">
        <v>46</v>
      </c>
      <c r="F65" s="646" t="s">
        <v>47</v>
      </c>
      <c r="G65" s="647"/>
      <c r="H65" s="92"/>
      <c r="I65" s="92"/>
      <c r="J65" s="92"/>
      <c r="K65" s="92"/>
      <c r="L65" s="92"/>
      <c r="M65" s="92"/>
      <c r="N65" s="94"/>
      <c r="O65" s="94"/>
      <c r="P65" s="103"/>
      <c r="Q65" s="103"/>
      <c r="R65" s="103"/>
      <c r="S65" s="103"/>
      <c r="T65" s="103"/>
      <c r="U65" s="94"/>
      <c r="V65" s="94"/>
      <c r="W65" s="94"/>
      <c r="X65" s="94"/>
      <c r="Y65" s="94"/>
      <c r="Z65" s="94"/>
      <c r="AA65" s="94"/>
      <c r="AB65" s="94"/>
      <c r="AC65" s="94"/>
      <c r="AD65" s="94"/>
      <c r="AE65" s="94"/>
      <c r="AF65" s="94"/>
      <c r="AG65" s="94"/>
      <c r="AH65" s="94"/>
      <c r="AI65" s="94"/>
      <c r="AJ65" s="94"/>
      <c r="AK65" s="94"/>
      <c r="AL65" s="94"/>
      <c r="AM65" s="94"/>
      <c r="AN65" s="94"/>
      <c r="AO65" s="94"/>
      <c r="AP65" s="94"/>
      <c r="AQ65" s="94"/>
      <c r="AR65" s="94"/>
      <c r="AS65" s="94"/>
      <c r="AT65" s="94"/>
      <c r="AU65" s="94"/>
      <c r="AV65" s="94"/>
      <c r="AW65" s="94"/>
      <c r="AX65" s="94"/>
      <c r="AY65" s="94"/>
      <c r="AZ65" s="94"/>
      <c r="BA65" s="94"/>
      <c r="BB65" s="94"/>
      <c r="BC65" s="94"/>
      <c r="BD65" s="94"/>
      <c r="BE65" s="94"/>
      <c r="BF65" s="94"/>
      <c r="BG65" s="94"/>
      <c r="BH65" s="94"/>
      <c r="BI65" s="94"/>
      <c r="BJ65" s="94"/>
      <c r="BK65" s="94"/>
      <c r="BL65" s="94"/>
    </row>
    <row r="66" spans="1:65" s="99" customFormat="1" ht="23.45" customHeight="1" outlineLevel="1" x14ac:dyDescent="0.25">
      <c r="A66" s="90"/>
      <c r="B66" s="235" t="s">
        <v>25</v>
      </c>
      <c r="C66" s="234">
        <v>0.4</v>
      </c>
      <c r="D66" s="233">
        <v>0.4</v>
      </c>
      <c r="E66" s="232" t="s">
        <v>46</v>
      </c>
      <c r="F66" s="648" t="s">
        <v>47</v>
      </c>
      <c r="G66" s="649"/>
      <c r="H66" s="92"/>
      <c r="I66" s="92"/>
      <c r="J66" s="92"/>
      <c r="K66" s="92"/>
      <c r="L66" s="92"/>
      <c r="M66" s="92"/>
      <c r="N66" s="92"/>
      <c r="O66" s="92"/>
      <c r="P66" s="92"/>
      <c r="Q66" s="94"/>
      <c r="R66" s="94"/>
      <c r="S66" s="94"/>
      <c r="T66" s="103"/>
      <c r="U66" s="103"/>
      <c r="V66" s="103"/>
      <c r="W66" s="103"/>
      <c r="X66" s="103"/>
      <c r="Y66" s="103"/>
      <c r="Z66" s="103"/>
      <c r="AA66" s="94"/>
      <c r="AB66" s="94"/>
      <c r="AC66" s="94"/>
      <c r="AD66" s="94"/>
      <c r="AE66" s="94"/>
      <c r="AF66" s="94"/>
      <c r="AG66" s="94"/>
      <c r="AH66" s="94"/>
      <c r="AI66" s="94"/>
      <c r="AJ66" s="94"/>
      <c r="AK66" s="94"/>
      <c r="AL66" s="94"/>
      <c r="AM66" s="94"/>
      <c r="AN66" s="94"/>
      <c r="AO66" s="94"/>
      <c r="AP66" s="94"/>
      <c r="AQ66" s="94"/>
      <c r="AR66" s="94"/>
      <c r="AS66" s="94"/>
      <c r="AT66" s="94"/>
      <c r="AU66" s="94"/>
      <c r="AV66" s="94"/>
      <c r="AW66" s="94"/>
      <c r="AX66" s="94"/>
      <c r="AY66" s="94"/>
      <c r="AZ66" s="94"/>
      <c r="BA66" s="94"/>
      <c r="BB66" s="94"/>
      <c r="BC66" s="94"/>
      <c r="BD66" s="94"/>
      <c r="BE66" s="94"/>
      <c r="BF66" s="94"/>
      <c r="BG66" s="94"/>
      <c r="BH66" s="94"/>
      <c r="BI66" s="94"/>
      <c r="BJ66" s="94"/>
      <c r="BK66" s="94"/>
      <c r="BL66" s="94"/>
    </row>
    <row r="67" spans="1:65" s="99" customFormat="1" ht="23.45" customHeight="1" outlineLevel="1" x14ac:dyDescent="0.25">
      <c r="A67" s="90"/>
      <c r="B67" s="235" t="s">
        <v>26</v>
      </c>
      <c r="C67" s="234">
        <v>0.6</v>
      </c>
      <c r="D67" s="233">
        <v>0.6</v>
      </c>
      <c r="E67" s="232" t="s">
        <v>46</v>
      </c>
      <c r="F67" s="648" t="s">
        <v>47</v>
      </c>
      <c r="G67" s="649"/>
      <c r="H67" s="92"/>
      <c r="I67" s="92"/>
      <c r="J67" s="92"/>
      <c r="K67" s="92"/>
      <c r="L67" s="92"/>
      <c r="M67" s="92"/>
      <c r="N67" s="92"/>
      <c r="O67" s="92"/>
      <c r="P67" s="92"/>
      <c r="Q67" s="94"/>
      <c r="R67" s="94"/>
      <c r="S67" s="94"/>
      <c r="T67" s="103"/>
      <c r="U67" s="103"/>
      <c r="V67" s="103"/>
      <c r="W67" s="103"/>
      <c r="X67" s="103"/>
      <c r="Y67" s="103"/>
      <c r="Z67" s="103"/>
      <c r="AA67" s="94"/>
      <c r="AB67" s="94"/>
      <c r="AC67" s="94"/>
      <c r="AD67" s="94"/>
      <c r="AE67" s="94"/>
      <c r="AF67" s="94"/>
      <c r="AG67" s="94"/>
      <c r="AH67" s="94"/>
      <c r="AI67" s="94"/>
      <c r="AJ67" s="94"/>
      <c r="AK67" s="94"/>
      <c r="AL67" s="94"/>
      <c r="AM67" s="94"/>
      <c r="AN67" s="94"/>
      <c r="AO67" s="94"/>
      <c r="AP67" s="94"/>
      <c r="AQ67" s="94"/>
      <c r="AR67" s="94"/>
      <c r="AS67" s="94"/>
      <c r="AT67" s="94"/>
      <c r="AU67" s="94"/>
      <c r="AV67" s="94"/>
      <c r="AW67" s="94"/>
      <c r="AX67" s="94"/>
      <c r="AY67" s="94"/>
      <c r="AZ67" s="94"/>
      <c r="BA67" s="94"/>
      <c r="BB67" s="94"/>
      <c r="BC67" s="94"/>
      <c r="BD67" s="94"/>
      <c r="BE67" s="94"/>
      <c r="BF67" s="94"/>
      <c r="BG67" s="94"/>
      <c r="BH67" s="94"/>
      <c r="BI67" s="94"/>
      <c r="BJ67" s="94"/>
      <c r="BK67" s="94"/>
      <c r="BL67" s="94"/>
    </row>
    <row r="68" spans="1:65" s="99" customFormat="1" ht="19.5" customHeight="1" outlineLevel="1" x14ac:dyDescent="0.25">
      <c r="A68" s="90"/>
      <c r="B68" s="231"/>
      <c r="C68" s="231"/>
      <c r="D68" s="92"/>
      <c r="E68" s="92"/>
      <c r="F68" s="92"/>
      <c r="G68" s="92"/>
      <c r="H68" s="92"/>
      <c r="I68" s="92"/>
      <c r="J68" s="92"/>
      <c r="K68" s="92"/>
      <c r="L68" s="92"/>
      <c r="M68" s="92"/>
      <c r="N68" s="92"/>
      <c r="O68" s="92"/>
      <c r="P68" s="92"/>
      <c r="Q68" s="94"/>
      <c r="R68" s="94"/>
      <c r="S68" s="94"/>
      <c r="T68" s="94"/>
      <c r="U68" s="94"/>
      <c r="V68" s="94"/>
      <c r="W68" s="94"/>
      <c r="X68" s="104" t="s">
        <v>48</v>
      </c>
      <c r="Y68" s="105"/>
      <c r="Z68" s="105"/>
      <c r="AA68" s="105"/>
      <c r="AB68" s="105"/>
      <c r="AC68" s="105"/>
      <c r="AD68" s="105"/>
      <c r="AE68" s="94"/>
      <c r="AF68" s="94"/>
      <c r="AG68" s="94"/>
      <c r="AH68" s="94"/>
      <c r="AI68" s="94"/>
      <c r="AJ68" s="94"/>
      <c r="AK68" s="94"/>
      <c r="AL68" s="94"/>
      <c r="AM68" s="94"/>
      <c r="AN68" s="94"/>
      <c r="AO68" s="94"/>
      <c r="AP68" s="94"/>
      <c r="AQ68" s="94"/>
      <c r="AR68" s="94"/>
      <c r="AS68" s="94"/>
      <c r="AT68" s="94"/>
      <c r="AU68" s="94"/>
      <c r="AV68" s="94"/>
      <c r="AW68" s="94"/>
      <c r="AX68" s="94"/>
      <c r="AY68" s="94"/>
      <c r="AZ68" s="94"/>
      <c r="BA68" s="94"/>
      <c r="BB68" s="94"/>
      <c r="BC68" s="94"/>
      <c r="BD68" s="94"/>
      <c r="BE68" s="94"/>
      <c r="BF68" s="94"/>
      <c r="BG68" s="94"/>
      <c r="BH68" s="94"/>
      <c r="BI68" s="94"/>
      <c r="BJ68" s="94"/>
      <c r="BK68" s="94"/>
      <c r="BL68" s="94"/>
    </row>
    <row r="69" spans="1:65" ht="21" outlineLevel="1" x14ac:dyDescent="0.25">
      <c r="A69" s="650" t="s">
        <v>85</v>
      </c>
      <c r="B69" s="650"/>
      <c r="C69" s="650"/>
      <c r="D69" s="650"/>
      <c r="E69" s="650"/>
      <c r="F69" s="650"/>
      <c r="G69" s="651"/>
      <c r="H69" s="652" t="s">
        <v>43</v>
      </c>
      <c r="I69" s="653"/>
      <c r="J69" s="653"/>
      <c r="K69" s="653"/>
      <c r="L69" s="654"/>
      <c r="M69" s="655" t="s">
        <v>50</v>
      </c>
      <c r="N69" s="656"/>
      <c r="O69" s="656"/>
      <c r="P69" s="656"/>
      <c r="Q69" s="657"/>
      <c r="R69" s="90"/>
      <c r="S69" s="90"/>
      <c r="T69" s="90"/>
      <c r="U69" s="90"/>
      <c r="V69" s="90"/>
      <c r="W69" s="90"/>
      <c r="X69" s="90"/>
      <c r="Y69" s="620" t="s">
        <v>11</v>
      </c>
      <c r="Z69" s="621"/>
      <c r="AA69" s="621"/>
      <c r="AB69" s="621"/>
      <c r="AC69" s="622"/>
      <c r="AD69" s="620" t="s">
        <v>16</v>
      </c>
      <c r="AE69" s="621"/>
      <c r="AF69" s="621"/>
      <c r="AG69" s="621"/>
      <c r="AH69" s="622"/>
      <c r="AI69" s="620" t="s">
        <v>24</v>
      </c>
      <c r="AJ69" s="621"/>
      <c r="AK69" s="621"/>
      <c r="AL69" s="621"/>
      <c r="AM69" s="622"/>
      <c r="AN69" s="620" t="s">
        <v>13</v>
      </c>
      <c r="AO69" s="621"/>
      <c r="AP69" s="621"/>
      <c r="AQ69" s="621"/>
      <c r="AR69" s="622"/>
      <c r="AS69" s="620" t="s">
        <v>14</v>
      </c>
      <c r="AT69" s="621"/>
      <c r="AU69" s="621"/>
      <c r="AV69" s="621"/>
      <c r="AW69" s="622"/>
      <c r="AX69" s="620" t="s">
        <v>12</v>
      </c>
      <c r="AY69" s="621"/>
      <c r="AZ69" s="621"/>
      <c r="BA69" s="621"/>
      <c r="BB69" s="622"/>
      <c r="BC69" s="620" t="s">
        <v>17</v>
      </c>
      <c r="BD69" s="621"/>
      <c r="BE69" s="621"/>
      <c r="BF69" s="621"/>
      <c r="BG69" s="622"/>
      <c r="BH69" s="620" t="s">
        <v>15</v>
      </c>
      <c r="BI69" s="621"/>
      <c r="BJ69" s="621"/>
      <c r="BK69" s="621"/>
      <c r="BL69" s="622"/>
    </row>
    <row r="70" spans="1:65" ht="29.45" customHeight="1" outlineLevel="1" thickBot="1" x14ac:dyDescent="0.3">
      <c r="A70" s="230" t="s">
        <v>6</v>
      </c>
      <c r="B70" s="229" t="s">
        <v>8</v>
      </c>
      <c r="C70" s="229" t="s">
        <v>3</v>
      </c>
      <c r="D70" s="661" t="s">
        <v>69</v>
      </c>
      <c r="E70" s="662"/>
      <c r="F70" s="228" t="s">
        <v>10</v>
      </c>
      <c r="G70" s="228" t="s">
        <v>0</v>
      </c>
      <c r="H70" s="226" t="s">
        <v>22</v>
      </c>
      <c r="I70" s="227" t="s">
        <v>30</v>
      </c>
      <c r="J70" s="226" t="s">
        <v>29</v>
      </c>
      <c r="K70" s="227" t="s">
        <v>23</v>
      </c>
      <c r="L70" s="226" t="s">
        <v>49</v>
      </c>
      <c r="M70" s="223" t="s">
        <v>22</v>
      </c>
      <c r="N70" s="225" t="s">
        <v>30</v>
      </c>
      <c r="O70" s="223" t="s">
        <v>29</v>
      </c>
      <c r="P70" s="224" t="s">
        <v>23</v>
      </c>
      <c r="Q70" s="223" t="s">
        <v>49</v>
      </c>
      <c r="R70" s="90"/>
      <c r="S70" s="90"/>
      <c r="T70" s="90"/>
      <c r="U70" s="90"/>
      <c r="V70" s="90"/>
      <c r="W70" s="90"/>
      <c r="X70" s="90"/>
      <c r="Y70" s="61" t="s">
        <v>22</v>
      </c>
      <c r="Z70" s="33" t="s">
        <v>30</v>
      </c>
      <c r="AA70" s="33" t="s">
        <v>29</v>
      </c>
      <c r="AB70" s="33" t="s">
        <v>23</v>
      </c>
      <c r="AC70" s="57" t="s">
        <v>49</v>
      </c>
      <c r="AD70" s="61" t="s">
        <v>22</v>
      </c>
      <c r="AE70" s="33" t="s">
        <v>30</v>
      </c>
      <c r="AF70" s="33" t="s">
        <v>29</v>
      </c>
      <c r="AG70" s="33" t="s">
        <v>23</v>
      </c>
      <c r="AH70" s="57" t="s">
        <v>49</v>
      </c>
      <c r="AI70" s="61" t="s">
        <v>22</v>
      </c>
      <c r="AJ70" s="33" t="s">
        <v>30</v>
      </c>
      <c r="AK70" s="33" t="s">
        <v>29</v>
      </c>
      <c r="AL70" s="33" t="s">
        <v>23</v>
      </c>
      <c r="AM70" s="57" t="s">
        <v>49</v>
      </c>
      <c r="AN70" s="61" t="s">
        <v>22</v>
      </c>
      <c r="AO70" s="33" t="s">
        <v>30</v>
      </c>
      <c r="AP70" s="33" t="s">
        <v>29</v>
      </c>
      <c r="AQ70" s="33" t="s">
        <v>23</v>
      </c>
      <c r="AR70" s="57" t="s">
        <v>49</v>
      </c>
      <c r="AS70" s="61" t="s">
        <v>22</v>
      </c>
      <c r="AT70" s="33" t="s">
        <v>30</v>
      </c>
      <c r="AU70" s="33" t="s">
        <v>29</v>
      </c>
      <c r="AV70" s="33" t="s">
        <v>23</v>
      </c>
      <c r="AW70" s="57" t="s">
        <v>49</v>
      </c>
      <c r="AX70" s="61" t="s">
        <v>22</v>
      </c>
      <c r="AY70" s="33" t="s">
        <v>30</v>
      </c>
      <c r="AZ70" s="33" t="s">
        <v>29</v>
      </c>
      <c r="BA70" s="33" t="s">
        <v>23</v>
      </c>
      <c r="BB70" s="57"/>
      <c r="BC70" s="61" t="s">
        <v>22</v>
      </c>
      <c r="BD70" s="33" t="s">
        <v>30</v>
      </c>
      <c r="BE70" s="33" t="s">
        <v>29</v>
      </c>
      <c r="BF70" s="33" t="s">
        <v>23</v>
      </c>
      <c r="BG70" s="57"/>
      <c r="BH70" s="61" t="s">
        <v>22</v>
      </c>
      <c r="BI70" s="33" t="s">
        <v>30</v>
      </c>
      <c r="BJ70" s="33" t="s">
        <v>29</v>
      </c>
      <c r="BK70" s="33" t="s">
        <v>23</v>
      </c>
      <c r="BL70" s="57" t="s">
        <v>49</v>
      </c>
    </row>
    <row r="71" spans="1:65" ht="60" outlineLevel="1" x14ac:dyDescent="0.25">
      <c r="A71" s="222" t="s">
        <v>18</v>
      </c>
      <c r="B71" s="221" t="s">
        <v>237</v>
      </c>
      <c r="C71" s="221" t="s">
        <v>260</v>
      </c>
      <c r="D71" s="664" t="s">
        <v>115</v>
      </c>
      <c r="E71" s="665"/>
      <c r="F71" s="200" t="s">
        <v>103</v>
      </c>
      <c r="G71" s="200" t="s">
        <v>104</v>
      </c>
      <c r="H71" s="214">
        <v>2000</v>
      </c>
      <c r="I71" s="214">
        <v>0</v>
      </c>
      <c r="J71" s="214">
        <v>0</v>
      </c>
      <c r="K71" s="214">
        <v>1000</v>
      </c>
      <c r="L71" s="214">
        <v>0</v>
      </c>
      <c r="M71" s="211">
        <v>2000</v>
      </c>
      <c r="N71" s="219">
        <v>0</v>
      </c>
      <c r="O71" s="219">
        <v>0</v>
      </c>
      <c r="P71" s="219">
        <v>1000</v>
      </c>
      <c r="Q71" s="219">
        <v>0</v>
      </c>
      <c r="R71" s="90"/>
      <c r="S71" s="90"/>
      <c r="T71" s="90"/>
      <c r="U71" s="90"/>
      <c r="V71" s="90"/>
      <c r="W71" s="90"/>
      <c r="X71" s="107" t="s">
        <v>18</v>
      </c>
      <c r="Y71" s="62"/>
      <c r="Z71" s="34"/>
      <c r="AA71" s="34"/>
      <c r="AB71" s="34"/>
      <c r="AC71" s="58"/>
      <c r="AD71" s="62"/>
      <c r="AE71" s="34"/>
      <c r="AF71" s="34"/>
      <c r="AG71" s="34"/>
      <c r="AH71" s="58"/>
      <c r="AI71" s="62"/>
      <c r="AJ71" s="34"/>
      <c r="AK71" s="34"/>
      <c r="AL71" s="34"/>
      <c r="AM71" s="58"/>
      <c r="AN71" s="62"/>
      <c r="AO71" s="34"/>
      <c r="AP71" s="34"/>
      <c r="AQ71" s="34"/>
      <c r="AR71" s="58"/>
      <c r="AS71" s="62"/>
      <c r="AT71" s="34"/>
      <c r="AU71" s="34"/>
      <c r="AV71" s="34"/>
      <c r="AW71" s="58"/>
      <c r="AX71" s="62"/>
      <c r="AY71" s="34"/>
      <c r="AZ71" s="34"/>
      <c r="BA71" s="34"/>
      <c r="BB71" s="58"/>
      <c r="BC71" s="62"/>
      <c r="BD71" s="34"/>
      <c r="BE71" s="34"/>
      <c r="BF71" s="34"/>
      <c r="BG71" s="58"/>
      <c r="BH71" s="62"/>
      <c r="BI71" s="34"/>
      <c r="BJ71" s="34"/>
      <c r="BK71" s="34"/>
      <c r="BL71" s="58"/>
    </row>
    <row r="72" spans="1:65" ht="55.5" customHeight="1" outlineLevel="1" x14ac:dyDescent="0.25">
      <c r="A72" s="218" t="s">
        <v>19</v>
      </c>
      <c r="B72" s="217" t="s">
        <v>239</v>
      </c>
      <c r="C72" s="217" t="s">
        <v>158</v>
      </c>
      <c r="D72" s="678" t="s">
        <v>115</v>
      </c>
      <c r="E72" s="679"/>
      <c r="F72" s="200" t="s">
        <v>116</v>
      </c>
      <c r="G72" s="200" t="s">
        <v>104</v>
      </c>
      <c r="H72" s="682">
        <v>108000</v>
      </c>
      <c r="I72" s="683"/>
      <c r="J72" s="683"/>
      <c r="K72" s="683"/>
      <c r="L72" s="684"/>
      <c r="M72" s="685">
        <v>108000</v>
      </c>
      <c r="N72" s="686"/>
      <c r="O72" s="686"/>
      <c r="P72" s="686"/>
      <c r="Q72" s="687"/>
      <c r="R72" s="90"/>
      <c r="S72" s="90"/>
      <c r="T72" s="90"/>
      <c r="U72" s="90"/>
      <c r="V72" s="90"/>
      <c r="W72" s="90"/>
      <c r="X72" s="108" t="s">
        <v>19</v>
      </c>
      <c r="Y72" s="63"/>
      <c r="Z72" s="35"/>
      <c r="AA72" s="35"/>
      <c r="AB72" s="35"/>
      <c r="AC72" s="59"/>
      <c r="AD72" s="63"/>
      <c r="AE72" s="35"/>
      <c r="AF72" s="35"/>
      <c r="AG72" s="35"/>
      <c r="AH72" s="59"/>
      <c r="AI72" s="63"/>
      <c r="AJ72" s="35"/>
      <c r="AK72" s="35"/>
      <c r="AL72" s="35"/>
      <c r="AM72" s="59"/>
      <c r="AN72" s="63"/>
      <c r="AO72" s="35"/>
      <c r="AP72" s="35"/>
      <c r="AQ72" s="35"/>
      <c r="AR72" s="59"/>
      <c r="AS72" s="63"/>
      <c r="AT72" s="35"/>
      <c r="AU72" s="35"/>
      <c r="AV72" s="35"/>
      <c r="AW72" s="59"/>
      <c r="AX72" s="63"/>
      <c r="AY72" s="35"/>
      <c r="AZ72" s="35"/>
      <c r="BA72" s="35"/>
      <c r="BB72" s="59"/>
      <c r="BC72" s="63"/>
      <c r="BD72" s="35"/>
      <c r="BE72" s="35"/>
      <c r="BF72" s="35"/>
      <c r="BG72" s="59"/>
      <c r="BH72" s="63"/>
      <c r="BI72" s="35"/>
      <c r="BJ72" s="35"/>
      <c r="BK72" s="35"/>
      <c r="BL72" s="59"/>
    </row>
    <row r="73" spans="1:65" ht="36.75" customHeight="1" outlineLevel="1" x14ac:dyDescent="0.25">
      <c r="A73" s="216" t="s">
        <v>20</v>
      </c>
      <c r="B73" s="215" t="s">
        <v>238</v>
      </c>
      <c r="C73" s="215" t="s">
        <v>171</v>
      </c>
      <c r="D73" s="642" t="s">
        <v>115</v>
      </c>
      <c r="E73" s="643"/>
      <c r="F73" s="202" t="s">
        <v>103</v>
      </c>
      <c r="G73" s="202" t="s">
        <v>104</v>
      </c>
      <c r="H73" s="214">
        <v>6000</v>
      </c>
      <c r="I73" s="214"/>
      <c r="J73" s="214"/>
      <c r="K73" s="214">
        <v>3000</v>
      </c>
      <c r="L73" s="214"/>
      <c r="M73" s="211">
        <v>6000</v>
      </c>
      <c r="N73" s="211"/>
      <c r="O73" s="211"/>
      <c r="P73" s="211">
        <v>3000</v>
      </c>
      <c r="Q73" s="211"/>
      <c r="R73" s="90"/>
      <c r="S73" s="90"/>
      <c r="T73" s="90"/>
      <c r="U73" s="90"/>
      <c r="V73" s="90"/>
      <c r="W73" s="90"/>
      <c r="X73" s="107" t="s">
        <v>20</v>
      </c>
      <c r="Y73" s="64"/>
      <c r="Z73" s="36"/>
      <c r="AA73" s="36"/>
      <c r="AB73" s="36"/>
      <c r="AC73" s="60"/>
      <c r="AD73" s="64"/>
      <c r="AE73" s="36"/>
      <c r="AF73" s="36"/>
      <c r="AG73" s="36"/>
      <c r="AH73" s="60"/>
      <c r="AI73" s="64"/>
      <c r="AJ73" s="36"/>
      <c r="AK73" s="36"/>
      <c r="AL73" s="36"/>
      <c r="AM73" s="60"/>
      <c r="AN73" s="64"/>
      <c r="AO73" s="36"/>
      <c r="AP73" s="36"/>
      <c r="AQ73" s="36"/>
      <c r="AR73" s="60"/>
      <c r="AS73" s="64"/>
      <c r="AT73" s="36"/>
      <c r="AU73" s="36"/>
      <c r="AV73" s="36"/>
      <c r="AW73" s="60"/>
      <c r="AX73" s="64"/>
      <c r="AY73" s="36"/>
      <c r="AZ73" s="36"/>
      <c r="BA73" s="36"/>
      <c r="BB73" s="60"/>
      <c r="BC73" s="64"/>
      <c r="BD73" s="36"/>
      <c r="BE73" s="36"/>
      <c r="BF73" s="36"/>
      <c r="BG73" s="60"/>
      <c r="BH73" s="64"/>
      <c r="BI73" s="36"/>
      <c r="BJ73" s="36"/>
      <c r="BK73" s="36"/>
      <c r="BL73" s="60"/>
    </row>
    <row r="74" spans="1:65" ht="31.5" customHeight="1" outlineLevel="1" x14ac:dyDescent="0.25">
      <c r="A74" s="90"/>
      <c r="B74" s="92"/>
      <c r="C74" s="92"/>
      <c r="D74" s="92"/>
      <c r="E74" s="92"/>
      <c r="F74" s="92"/>
      <c r="G74" s="92"/>
      <c r="H74" s="92"/>
      <c r="I74" s="92"/>
      <c r="J74" s="92"/>
      <c r="K74" s="92"/>
      <c r="L74" s="90"/>
      <c r="M74" s="90"/>
      <c r="N74" s="90"/>
      <c r="O74" s="90"/>
      <c r="P74" s="90"/>
      <c r="Q74" s="90"/>
      <c r="R74" s="94"/>
      <c r="S74" s="94"/>
      <c r="T74" s="90"/>
      <c r="U74" s="90"/>
      <c r="V74" s="90"/>
      <c r="W74" s="90"/>
      <c r="X74" s="109"/>
      <c r="Y74" s="110"/>
      <c r="Z74" s="110"/>
      <c r="AA74" s="110"/>
      <c r="AB74" s="110"/>
      <c r="AC74" s="110"/>
      <c r="AD74" s="110"/>
      <c r="AE74" s="98"/>
      <c r="AF74" s="98"/>
      <c r="AG74" s="98"/>
      <c r="AH74" s="98"/>
      <c r="AI74" s="98"/>
      <c r="AJ74" s="98"/>
      <c r="AK74" s="98"/>
      <c r="AL74" s="98"/>
      <c r="AM74" s="98"/>
      <c r="AN74" s="98"/>
      <c r="AO74" s="98"/>
      <c r="AP74" s="98"/>
      <c r="AQ74" s="98"/>
      <c r="AR74" s="98"/>
      <c r="AS74" s="98"/>
      <c r="AT74" s="98"/>
      <c r="AU74" s="98"/>
      <c r="AV74" s="98"/>
      <c r="AW74" s="98"/>
      <c r="AX74" s="98"/>
      <c r="AY74" s="98"/>
      <c r="AZ74" s="98"/>
      <c r="BA74" s="98"/>
      <c r="BB74" s="98"/>
      <c r="BC74" s="98"/>
      <c r="BD74" s="98"/>
      <c r="BE74" s="98"/>
      <c r="BF74" s="98"/>
      <c r="BG74" s="98"/>
      <c r="BH74" s="98"/>
      <c r="BI74" s="98"/>
      <c r="BJ74" s="98"/>
      <c r="BK74" s="89"/>
      <c r="BL74" s="89"/>
      <c r="BM74" s="89"/>
    </row>
    <row r="75" spans="1:65" ht="21" outlineLevel="1" x14ac:dyDescent="0.25">
      <c r="A75" s="210" t="s">
        <v>86</v>
      </c>
      <c r="B75" s="210"/>
      <c r="C75" s="210"/>
      <c r="D75" s="210"/>
      <c r="E75" s="210"/>
      <c r="F75" s="210"/>
      <c r="G75" s="210"/>
      <c r="H75" s="209"/>
      <c r="I75" s="209"/>
      <c r="J75" s="209"/>
      <c r="K75" s="209"/>
      <c r="L75" s="209"/>
      <c r="M75" s="209"/>
      <c r="N75" s="209"/>
      <c r="O75" s="209"/>
      <c r="P75" s="209"/>
      <c r="Q75" s="209"/>
      <c r="R75" s="90"/>
      <c r="S75" s="90"/>
      <c r="T75" s="90"/>
      <c r="U75" s="90"/>
      <c r="V75" s="90"/>
      <c r="W75" s="90"/>
      <c r="X75" s="89"/>
      <c r="Y75" s="614"/>
      <c r="Z75" s="614"/>
      <c r="AA75" s="614"/>
      <c r="AB75" s="614"/>
      <c r="AC75" s="614"/>
      <c r="AD75" s="614"/>
      <c r="AE75" s="614"/>
      <c r="AF75" s="614"/>
      <c r="AG75" s="614"/>
      <c r="AH75" s="614"/>
      <c r="AI75" s="614"/>
      <c r="AJ75" s="614"/>
      <c r="AK75" s="614"/>
      <c r="AL75" s="614"/>
      <c r="AM75" s="614"/>
      <c r="AN75" s="614"/>
      <c r="AO75" s="614"/>
      <c r="AP75" s="614"/>
      <c r="AQ75" s="614"/>
      <c r="AR75" s="614"/>
      <c r="AS75" s="614"/>
      <c r="AT75" s="614"/>
      <c r="AU75" s="614"/>
      <c r="AV75" s="614"/>
      <c r="AW75" s="614"/>
      <c r="AX75" s="614"/>
      <c r="AY75" s="614"/>
      <c r="AZ75" s="614"/>
      <c r="BA75" s="614"/>
      <c r="BB75" s="614"/>
      <c r="BC75" s="614"/>
      <c r="BD75" s="614"/>
      <c r="BE75" s="614"/>
      <c r="BF75" s="614"/>
      <c r="BG75" s="614"/>
      <c r="BH75" s="614"/>
      <c r="BI75" s="614"/>
      <c r="BJ75" s="614"/>
      <c r="BK75" s="614"/>
      <c r="BL75" s="614"/>
      <c r="BM75" s="89"/>
    </row>
    <row r="76" spans="1:65" ht="24.6" customHeight="1" outlineLevel="1" x14ac:dyDescent="0.25">
      <c r="A76" s="644" t="s">
        <v>117</v>
      </c>
      <c r="B76" s="644"/>
      <c r="C76" s="644"/>
      <c r="D76" s="644"/>
      <c r="E76" s="644"/>
      <c r="F76" s="644"/>
      <c r="G76" s="644"/>
      <c r="H76" s="208"/>
      <c r="I76" s="208"/>
      <c r="J76" s="208"/>
      <c r="K76" s="90"/>
      <c r="L76" s="90"/>
      <c r="M76" s="90"/>
      <c r="N76" s="90"/>
      <c r="O76" s="90"/>
      <c r="P76" s="90"/>
      <c r="Q76" s="206"/>
      <c r="R76" s="78"/>
      <c r="S76" s="78"/>
      <c r="T76" s="78"/>
      <c r="U76" s="78"/>
      <c r="V76" s="78"/>
      <c r="W76" s="78"/>
      <c r="X76" s="78"/>
      <c r="Y76" s="78"/>
      <c r="Z76" s="78"/>
      <c r="AA76" s="78"/>
      <c r="AB76" s="78"/>
      <c r="AC76" s="78"/>
      <c r="AD76" s="78"/>
      <c r="AE76" s="78"/>
      <c r="AF76" s="78"/>
      <c r="AG76" s="78"/>
      <c r="AH76" s="78"/>
      <c r="AI76" s="78"/>
      <c r="AJ76" s="78"/>
      <c r="AK76" s="78"/>
      <c r="AL76" s="78"/>
      <c r="AM76" s="78"/>
      <c r="AN76" s="78"/>
      <c r="AO76" s="78"/>
      <c r="AP76" s="78"/>
      <c r="AQ76" s="78"/>
      <c r="AR76" s="78"/>
      <c r="AS76" s="78"/>
      <c r="AT76" s="78"/>
      <c r="AU76" s="78"/>
      <c r="AV76" s="78"/>
      <c r="AW76" s="78"/>
      <c r="AX76" s="78"/>
      <c r="AY76" s="78"/>
      <c r="AZ76" s="78"/>
      <c r="BA76" s="78"/>
      <c r="BB76" s="78"/>
      <c r="BC76" s="78"/>
      <c r="BD76" s="78"/>
      <c r="BE76" s="78"/>
      <c r="BF76" s="89"/>
    </row>
    <row r="77" spans="1:65" ht="24.6" customHeight="1" outlineLevel="1" x14ac:dyDescent="0.25">
      <c r="A77" s="644" t="s">
        <v>118</v>
      </c>
      <c r="B77" s="644"/>
      <c r="C77" s="644"/>
      <c r="D77" s="644"/>
      <c r="E77" s="644"/>
      <c r="F77" s="644"/>
      <c r="G77" s="644"/>
      <c r="H77" s="207"/>
      <c r="I77" s="207"/>
      <c r="J77" s="207"/>
      <c r="K77" s="90"/>
      <c r="L77" s="90"/>
      <c r="M77" s="90"/>
      <c r="N77" s="90"/>
      <c r="O77" s="90"/>
      <c r="P77" s="90"/>
      <c r="Q77" s="206"/>
      <c r="R77" s="79"/>
      <c r="S77" s="79"/>
      <c r="T77" s="79"/>
      <c r="U77" s="79"/>
      <c r="V77" s="79"/>
      <c r="W77" s="79"/>
      <c r="X77" s="79"/>
      <c r="Y77" s="79"/>
      <c r="Z77" s="79"/>
      <c r="AA77" s="79"/>
      <c r="AB77" s="79"/>
      <c r="AC77" s="79"/>
      <c r="AD77" s="79"/>
      <c r="AE77" s="79"/>
      <c r="AF77" s="79"/>
      <c r="AG77" s="79"/>
      <c r="AH77" s="79"/>
      <c r="AI77" s="79"/>
      <c r="AJ77" s="79"/>
      <c r="AK77" s="79"/>
      <c r="AL77" s="79"/>
      <c r="AM77" s="79"/>
      <c r="AN77" s="79"/>
      <c r="AO77" s="79"/>
      <c r="AP77" s="79"/>
      <c r="AQ77" s="79"/>
      <c r="AR77" s="79"/>
      <c r="AS77" s="79"/>
      <c r="AT77" s="79"/>
      <c r="AU77" s="79"/>
      <c r="AV77" s="79"/>
      <c r="AW77" s="79"/>
      <c r="AX77" s="79"/>
      <c r="AY77" s="79"/>
      <c r="AZ77" s="79"/>
      <c r="BA77" s="79"/>
      <c r="BB77" s="79"/>
      <c r="BC77" s="79"/>
      <c r="BD77" s="79"/>
      <c r="BE77" s="79"/>
      <c r="BF77" s="89"/>
    </row>
    <row r="78" spans="1:65" ht="24.6" customHeight="1" outlineLevel="1" x14ac:dyDescent="0.25">
      <c r="A78" s="642" t="s">
        <v>261</v>
      </c>
      <c r="B78" s="645"/>
      <c r="C78" s="645"/>
      <c r="D78" s="645"/>
      <c r="E78" s="645"/>
      <c r="F78" s="645"/>
      <c r="G78" s="643"/>
      <c r="H78" s="207"/>
      <c r="I78" s="207"/>
      <c r="J78" s="207"/>
      <c r="K78" s="90"/>
      <c r="L78" s="90"/>
      <c r="M78" s="90"/>
      <c r="N78" s="90"/>
      <c r="O78" s="90"/>
      <c r="P78" s="90"/>
      <c r="Q78" s="206"/>
      <c r="R78" s="79"/>
      <c r="S78" s="79"/>
      <c r="T78" s="79"/>
      <c r="U78" s="79"/>
      <c r="V78" s="79"/>
      <c r="W78" s="79"/>
      <c r="X78" s="79"/>
      <c r="Y78" s="79"/>
      <c r="Z78" s="79"/>
      <c r="AA78" s="79"/>
      <c r="AB78" s="79"/>
      <c r="AC78" s="79"/>
      <c r="AD78" s="79"/>
      <c r="AE78" s="79"/>
      <c r="AF78" s="79"/>
      <c r="AG78" s="79"/>
      <c r="AH78" s="79"/>
      <c r="AI78" s="79"/>
      <c r="AJ78" s="79"/>
      <c r="AK78" s="79"/>
      <c r="AL78" s="79"/>
      <c r="AM78" s="79"/>
      <c r="AN78" s="79"/>
      <c r="AO78" s="79"/>
      <c r="AP78" s="79"/>
      <c r="AQ78" s="79"/>
      <c r="AR78" s="79"/>
      <c r="AS78" s="79"/>
      <c r="AT78" s="79"/>
      <c r="AU78" s="79"/>
      <c r="AV78" s="79"/>
      <c r="AW78" s="79"/>
      <c r="AX78" s="79"/>
      <c r="AY78" s="79"/>
      <c r="AZ78" s="79"/>
      <c r="BA78" s="79"/>
      <c r="BB78" s="79"/>
      <c r="BC78" s="79"/>
      <c r="BD78" s="79"/>
      <c r="BE78" s="79"/>
      <c r="BF78" s="89"/>
    </row>
    <row r="79" spans="1:65" ht="24.6" customHeight="1" outlineLevel="1" x14ac:dyDescent="0.25">
      <c r="A79" s="644" t="s">
        <v>157</v>
      </c>
      <c r="B79" s="644"/>
      <c r="C79" s="644"/>
      <c r="D79" s="644"/>
      <c r="E79" s="644"/>
      <c r="F79" s="644"/>
      <c r="G79" s="644"/>
      <c r="H79" s="207"/>
      <c r="I79" s="207"/>
      <c r="J79" s="207"/>
      <c r="K79" s="90"/>
      <c r="L79" s="90"/>
      <c r="M79" s="90"/>
      <c r="N79" s="90"/>
      <c r="O79" s="90"/>
      <c r="P79" s="90"/>
      <c r="Q79" s="206"/>
      <c r="R79" s="79"/>
      <c r="S79" s="79"/>
      <c r="T79" s="79"/>
      <c r="U79" s="79"/>
      <c r="V79" s="79"/>
      <c r="W79" s="79"/>
      <c r="X79" s="79"/>
      <c r="Y79" s="79"/>
      <c r="Z79" s="79"/>
      <c r="AA79" s="79"/>
      <c r="AB79" s="79"/>
      <c r="AC79" s="79"/>
      <c r="AD79" s="79"/>
      <c r="AE79" s="79"/>
      <c r="AF79" s="79"/>
      <c r="AG79" s="79"/>
      <c r="AH79" s="79"/>
      <c r="AI79" s="79"/>
      <c r="AJ79" s="79"/>
      <c r="AK79" s="79"/>
      <c r="AL79" s="79"/>
      <c r="AM79" s="79"/>
      <c r="AN79" s="79"/>
      <c r="AO79" s="79"/>
      <c r="AP79" s="79"/>
      <c r="AQ79" s="79"/>
      <c r="AR79" s="79"/>
      <c r="AS79" s="79"/>
      <c r="AT79" s="79"/>
      <c r="AU79" s="79"/>
      <c r="AV79" s="79"/>
      <c r="AW79" s="79"/>
      <c r="AX79" s="79"/>
      <c r="AY79" s="79"/>
      <c r="AZ79" s="79"/>
      <c r="BA79" s="79"/>
      <c r="BB79" s="79"/>
      <c r="BC79" s="79"/>
      <c r="BD79" s="79"/>
      <c r="BE79" s="79"/>
      <c r="BF79" s="89"/>
    </row>
  </sheetData>
  <mergeCells count="139">
    <mergeCell ref="A1:W1"/>
    <mergeCell ref="A3:G3"/>
    <mergeCell ref="H3:K3"/>
    <mergeCell ref="L3:O3"/>
    <mergeCell ref="P3:S3"/>
    <mergeCell ref="T3:W3"/>
    <mergeCell ref="D4:E4"/>
    <mergeCell ref="D5:E5"/>
    <mergeCell ref="D6:E6"/>
    <mergeCell ref="D7:E7"/>
    <mergeCell ref="A9:D9"/>
    <mergeCell ref="F11:G11"/>
    <mergeCell ref="H72:L72"/>
    <mergeCell ref="M72:Q72"/>
    <mergeCell ref="Q11:V11"/>
    <mergeCell ref="F12:G12"/>
    <mergeCell ref="F13:G13"/>
    <mergeCell ref="F14:G14"/>
    <mergeCell ref="A16:G16"/>
    <mergeCell ref="H16:L16"/>
    <mergeCell ref="M16:Q16"/>
    <mergeCell ref="A26:D26"/>
    <mergeCell ref="D70:E70"/>
    <mergeCell ref="D71:E71"/>
    <mergeCell ref="D72:E72"/>
    <mergeCell ref="A44:G44"/>
    <mergeCell ref="D37:E37"/>
    <mergeCell ref="A45:G45"/>
    <mergeCell ref="A47:D47"/>
    <mergeCell ref="F49:G49"/>
    <mergeCell ref="F31:G31"/>
    <mergeCell ref="A33:G33"/>
    <mergeCell ref="H33:L33"/>
    <mergeCell ref="AN17:AR17"/>
    <mergeCell ref="AS17:AW17"/>
    <mergeCell ref="BC22:BG22"/>
    <mergeCell ref="BH22:BL22"/>
    <mergeCell ref="A23:G23"/>
    <mergeCell ref="A22:G22"/>
    <mergeCell ref="Y22:AC22"/>
    <mergeCell ref="AD22:AH22"/>
    <mergeCell ref="AI22:AM22"/>
    <mergeCell ref="AX17:BB17"/>
    <mergeCell ref="BC17:BG17"/>
    <mergeCell ref="BH17:BL17"/>
    <mergeCell ref="D18:E18"/>
    <mergeCell ref="D19:E19"/>
    <mergeCell ref="D17:E17"/>
    <mergeCell ref="Y17:AC17"/>
    <mergeCell ref="AD17:AH17"/>
    <mergeCell ref="AI17:AM17"/>
    <mergeCell ref="M33:Q33"/>
    <mergeCell ref="AX22:BB22"/>
    <mergeCell ref="AX34:BB34"/>
    <mergeCell ref="AS34:AW34"/>
    <mergeCell ref="AN22:AR22"/>
    <mergeCell ref="AS22:AW22"/>
    <mergeCell ref="F28:G28"/>
    <mergeCell ref="Q28:V28"/>
    <mergeCell ref="F29:G29"/>
    <mergeCell ref="F30:G30"/>
    <mergeCell ref="Q49:V49"/>
    <mergeCell ref="F50:G50"/>
    <mergeCell ref="F51:G51"/>
    <mergeCell ref="F52:G52"/>
    <mergeCell ref="AX40:BB40"/>
    <mergeCell ref="BC40:BG40"/>
    <mergeCell ref="BC34:BG34"/>
    <mergeCell ref="BH34:BL34"/>
    <mergeCell ref="D35:E35"/>
    <mergeCell ref="D36:E36"/>
    <mergeCell ref="D38:E38"/>
    <mergeCell ref="D34:E34"/>
    <mergeCell ref="Y34:AC34"/>
    <mergeCell ref="AD34:AH34"/>
    <mergeCell ref="AI34:AM34"/>
    <mergeCell ref="AN34:AR34"/>
    <mergeCell ref="BH40:BL40"/>
    <mergeCell ref="A41:G41"/>
    <mergeCell ref="A42:G42"/>
    <mergeCell ref="A43:G43"/>
    <mergeCell ref="A40:G40"/>
    <mergeCell ref="Y40:AC40"/>
    <mergeCell ref="AD40:AH40"/>
    <mergeCell ref="AI40:AM40"/>
    <mergeCell ref="AN40:AR40"/>
    <mergeCell ref="AS40:AW40"/>
    <mergeCell ref="AS59:AW59"/>
    <mergeCell ref="AX59:BB59"/>
    <mergeCell ref="BC59:BG59"/>
    <mergeCell ref="BH59:BL59"/>
    <mergeCell ref="AN59:AR59"/>
    <mergeCell ref="AN54:AR54"/>
    <mergeCell ref="AS54:AW54"/>
    <mergeCell ref="AX54:BB54"/>
    <mergeCell ref="BC54:BG54"/>
    <mergeCell ref="BH54:BL54"/>
    <mergeCell ref="D57:E57"/>
    <mergeCell ref="Y59:AC59"/>
    <mergeCell ref="AD59:AH59"/>
    <mergeCell ref="AI59:AM59"/>
    <mergeCell ref="F64:G64"/>
    <mergeCell ref="Q64:V64"/>
    <mergeCell ref="AD54:AH54"/>
    <mergeCell ref="AI54:AM54"/>
    <mergeCell ref="D55:E55"/>
    <mergeCell ref="A54:G54"/>
    <mergeCell ref="H54:L54"/>
    <mergeCell ref="M54:Q54"/>
    <mergeCell ref="Y54:AC54"/>
    <mergeCell ref="A62:D62"/>
    <mergeCell ref="D56:E56"/>
    <mergeCell ref="BC69:BG69"/>
    <mergeCell ref="BH69:BL69"/>
    <mergeCell ref="Y69:AC69"/>
    <mergeCell ref="AD69:AH69"/>
    <mergeCell ref="AI69:AM69"/>
    <mergeCell ref="AN69:AR69"/>
    <mergeCell ref="AS69:AW69"/>
    <mergeCell ref="AX69:BB69"/>
    <mergeCell ref="F65:G65"/>
    <mergeCell ref="F66:G66"/>
    <mergeCell ref="F67:G67"/>
    <mergeCell ref="A69:G69"/>
    <mergeCell ref="H69:L69"/>
    <mergeCell ref="M69:Q69"/>
    <mergeCell ref="AS75:AW75"/>
    <mergeCell ref="D73:E73"/>
    <mergeCell ref="AX75:BB75"/>
    <mergeCell ref="BC75:BG75"/>
    <mergeCell ref="BH75:BL75"/>
    <mergeCell ref="A76:G76"/>
    <mergeCell ref="A77:G77"/>
    <mergeCell ref="A79:G79"/>
    <mergeCell ref="Y75:AC75"/>
    <mergeCell ref="AD75:AH75"/>
    <mergeCell ref="AI75:AM75"/>
    <mergeCell ref="AN75:AR75"/>
    <mergeCell ref="A78:G78"/>
  </mergeCells>
  <pageMargins left="0.7" right="0.7" top="0.75" bottom="0.75" header="0.3" footer="0.3"/>
  <pageSetup paperSize="8" scale="2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M69"/>
  <sheetViews>
    <sheetView topLeftCell="A64" zoomScale="55" zoomScaleNormal="55" workbookViewId="0">
      <selection activeCell="Q10" sqref="Q10:V10"/>
    </sheetView>
  </sheetViews>
  <sheetFormatPr defaultColWidth="9.140625" defaultRowHeight="15" outlineLevelRow="1" x14ac:dyDescent="0.25"/>
  <cols>
    <col min="1" max="1" width="14.42578125" customWidth="1"/>
    <col min="2" max="2" width="43.140625" customWidth="1"/>
    <col min="3" max="3" width="55.5703125" customWidth="1"/>
    <col min="4" max="4" width="36.28515625" customWidth="1"/>
    <col min="5" max="5" width="20.5703125" customWidth="1"/>
    <col min="6" max="6" width="10.85546875" customWidth="1"/>
    <col min="7" max="7" width="14.42578125" customWidth="1"/>
    <col min="8" max="8" width="16" customWidth="1"/>
    <col min="9" max="12" width="10.28515625" customWidth="1"/>
    <col min="13" max="13" width="12.140625" customWidth="1"/>
    <col min="14" max="23" width="10.28515625" customWidth="1"/>
    <col min="24" max="45" width="8" customWidth="1"/>
  </cols>
  <sheetData>
    <row r="1" spans="1:65" ht="23.25" x14ac:dyDescent="0.25">
      <c r="A1" s="742" t="s">
        <v>435</v>
      </c>
      <c r="B1" s="742"/>
      <c r="C1" s="742"/>
      <c r="D1" s="742"/>
      <c r="E1" s="742"/>
      <c r="F1" s="742"/>
      <c r="G1" s="742"/>
      <c r="H1" s="742"/>
      <c r="I1" s="742"/>
      <c r="J1" s="742"/>
      <c r="K1" s="742"/>
      <c r="L1" s="742"/>
      <c r="M1" s="742"/>
      <c r="N1" s="742"/>
      <c r="O1" s="742"/>
      <c r="P1" s="742"/>
      <c r="Q1" s="742"/>
      <c r="R1" s="742"/>
      <c r="S1" s="742"/>
      <c r="T1" s="742"/>
      <c r="U1" s="742"/>
      <c r="V1" s="742"/>
      <c r="W1" s="742"/>
      <c r="X1" s="68"/>
      <c r="Y1" s="68"/>
      <c r="Z1" s="68"/>
      <c r="AA1" s="68"/>
      <c r="AB1" s="68"/>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38"/>
      <c r="BJ1" s="38"/>
      <c r="BK1" s="38"/>
      <c r="BL1" s="38"/>
    </row>
    <row r="2" spans="1:65" ht="23.25" x14ac:dyDescent="0.35">
      <c r="A2" s="38"/>
      <c r="B2" s="69"/>
      <c r="C2" s="69"/>
      <c r="D2" s="69"/>
      <c r="E2" s="69"/>
      <c r="F2" s="69"/>
      <c r="G2" s="69"/>
      <c r="H2" s="69"/>
      <c r="I2" s="69"/>
      <c r="J2" s="69"/>
      <c r="K2" s="69"/>
      <c r="L2" s="69"/>
      <c r="M2" s="69"/>
      <c r="N2" s="70"/>
      <c r="O2" s="70"/>
      <c r="P2" s="6"/>
      <c r="Q2" s="6"/>
      <c r="R2" s="6"/>
      <c r="S2" s="6"/>
      <c r="T2" s="6"/>
      <c r="U2" s="38"/>
      <c r="V2" s="38"/>
      <c r="W2" s="38"/>
      <c r="X2" s="38"/>
      <c r="Y2" s="38"/>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row>
    <row r="3" spans="1:65" ht="21" x14ac:dyDescent="0.25">
      <c r="A3" s="650" t="s">
        <v>445</v>
      </c>
      <c r="B3" s="650"/>
      <c r="C3" s="650"/>
      <c r="D3" s="650"/>
      <c r="E3" s="650"/>
      <c r="F3" s="650"/>
      <c r="G3" s="650"/>
      <c r="H3" s="695" t="s">
        <v>4</v>
      </c>
      <c r="I3" s="696"/>
      <c r="J3" s="696"/>
      <c r="K3" s="697"/>
      <c r="L3" s="698" t="s">
        <v>30</v>
      </c>
      <c r="M3" s="699"/>
      <c r="N3" s="699"/>
      <c r="O3" s="700"/>
      <c r="P3" s="695" t="s">
        <v>29</v>
      </c>
      <c r="Q3" s="696"/>
      <c r="R3" s="696"/>
      <c r="S3" s="697"/>
      <c r="T3" s="701" t="s">
        <v>5</v>
      </c>
      <c r="U3" s="699"/>
      <c r="V3" s="699"/>
      <c r="W3" s="702"/>
      <c r="X3" s="38"/>
      <c r="Y3" s="38"/>
      <c r="Z3" s="38"/>
      <c r="AA3" s="38"/>
      <c r="AB3" s="38"/>
      <c r="AC3" s="38"/>
      <c r="AD3" s="38"/>
      <c r="AE3" s="38"/>
      <c r="AF3" s="3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row>
    <row r="4" spans="1:65" ht="30.75" thickBot="1" x14ac:dyDescent="0.3">
      <c r="A4" s="230" t="s">
        <v>6</v>
      </c>
      <c r="B4" s="229" t="s">
        <v>7</v>
      </c>
      <c r="C4" s="229" t="s">
        <v>3</v>
      </c>
      <c r="D4" s="661" t="s">
        <v>434</v>
      </c>
      <c r="E4" s="662"/>
      <c r="F4" s="228" t="s">
        <v>10</v>
      </c>
      <c r="G4" s="385" t="s">
        <v>0</v>
      </c>
      <c r="H4" s="478" t="s">
        <v>1</v>
      </c>
      <c r="I4" s="476" t="s">
        <v>44</v>
      </c>
      <c r="J4" s="475" t="s">
        <v>45</v>
      </c>
      <c r="K4" s="474" t="s">
        <v>65</v>
      </c>
      <c r="L4" s="480" t="s">
        <v>1</v>
      </c>
      <c r="M4" s="476" t="s">
        <v>44</v>
      </c>
      <c r="N4" s="475" t="s">
        <v>45</v>
      </c>
      <c r="O4" s="479" t="s">
        <v>65</v>
      </c>
      <c r="P4" s="478" t="s">
        <v>1</v>
      </c>
      <c r="Q4" s="476" t="s">
        <v>44</v>
      </c>
      <c r="R4" s="475" t="s">
        <v>45</v>
      </c>
      <c r="S4" s="474" t="s">
        <v>65</v>
      </c>
      <c r="T4" s="477" t="s">
        <v>1</v>
      </c>
      <c r="U4" s="529" t="s">
        <v>44</v>
      </c>
      <c r="V4" s="475" t="s">
        <v>45</v>
      </c>
      <c r="W4" s="474" t="s">
        <v>65</v>
      </c>
      <c r="X4" s="38"/>
      <c r="Y4" s="38"/>
      <c r="Z4" s="38"/>
      <c r="AA4" s="38"/>
      <c r="AB4" s="38"/>
      <c r="AC4" s="38"/>
      <c r="AD4" s="38"/>
      <c r="AE4" s="38"/>
      <c r="AF4" s="38"/>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row>
    <row r="5" spans="1:65" ht="90.75" outlineLevel="1" thickBot="1" x14ac:dyDescent="0.3">
      <c r="A5" s="489" t="s">
        <v>433</v>
      </c>
      <c r="B5" s="528" t="s">
        <v>432</v>
      </c>
      <c r="C5" s="528" t="s">
        <v>431</v>
      </c>
      <c r="D5" s="751" t="s">
        <v>428</v>
      </c>
      <c r="E5" s="752"/>
      <c r="F5" s="200" t="s">
        <v>21</v>
      </c>
      <c r="G5" s="201" t="s">
        <v>427</v>
      </c>
      <c r="H5" s="527">
        <v>41</v>
      </c>
      <c r="I5" s="213" t="s">
        <v>126</v>
      </c>
      <c r="J5" s="517">
        <v>36.1</v>
      </c>
      <c r="K5" s="517">
        <v>32.799999999999997</v>
      </c>
      <c r="L5" s="526">
        <v>25</v>
      </c>
      <c r="M5" s="518" t="s">
        <v>126</v>
      </c>
      <c r="N5" s="517">
        <v>22</v>
      </c>
      <c r="O5" s="517">
        <v>20</v>
      </c>
      <c r="P5" s="525">
        <v>12</v>
      </c>
      <c r="Q5" s="518" t="s">
        <v>126</v>
      </c>
      <c r="R5" s="517">
        <v>10.6</v>
      </c>
      <c r="S5" s="517">
        <v>9.6</v>
      </c>
      <c r="T5" s="524">
        <v>6</v>
      </c>
      <c r="U5" s="523" t="s">
        <v>126</v>
      </c>
      <c r="V5" s="517">
        <v>5.3</v>
      </c>
      <c r="W5" s="517">
        <v>4.8</v>
      </c>
      <c r="X5" s="65" t="s">
        <v>20</v>
      </c>
      <c r="Y5" s="64"/>
      <c r="Z5" s="36"/>
      <c r="AA5" s="36"/>
      <c r="AB5" s="36"/>
      <c r="AC5" s="60"/>
      <c r="AD5" s="64"/>
      <c r="AE5" s="36"/>
      <c r="AF5" s="36"/>
      <c r="AG5" s="36"/>
      <c r="AH5" s="60"/>
      <c r="AI5" s="64"/>
      <c r="AJ5" s="36"/>
      <c r="AK5" s="36"/>
      <c r="AL5" s="36"/>
      <c r="AM5" s="60"/>
      <c r="AN5" s="64"/>
      <c r="AO5" s="36"/>
      <c r="AP5" s="36"/>
      <c r="AQ5" s="36"/>
      <c r="AR5" s="60"/>
      <c r="AS5" s="64"/>
      <c r="AT5" s="36"/>
      <c r="AU5" s="36"/>
      <c r="AV5" s="36"/>
      <c r="AW5" s="60"/>
      <c r="AX5" s="64"/>
      <c r="AY5" s="36"/>
      <c r="AZ5" s="36"/>
      <c r="BA5" s="36"/>
      <c r="BB5" s="60"/>
      <c r="BC5" s="64"/>
      <c r="BD5" s="36"/>
      <c r="BE5" s="36"/>
      <c r="BF5" s="36"/>
      <c r="BG5" s="60"/>
      <c r="BH5" s="64"/>
      <c r="BI5" s="36"/>
      <c r="BJ5" s="36"/>
      <c r="BK5" s="36"/>
      <c r="BL5" s="60"/>
    </row>
    <row r="6" spans="1:65" s="1" customFormat="1" ht="195" x14ac:dyDescent="0.25">
      <c r="A6" s="433" t="s">
        <v>19</v>
      </c>
      <c r="B6" s="454" t="s">
        <v>430</v>
      </c>
      <c r="C6" s="454" t="s">
        <v>429</v>
      </c>
      <c r="D6" s="753" t="s">
        <v>428</v>
      </c>
      <c r="E6" s="754"/>
      <c r="F6" s="432" t="s">
        <v>21</v>
      </c>
      <c r="G6" s="522" t="s">
        <v>427</v>
      </c>
      <c r="H6" s="465">
        <v>10</v>
      </c>
      <c r="I6" s="468" t="s">
        <v>126</v>
      </c>
      <c r="J6" s="517">
        <v>8.8000000000000007</v>
      </c>
      <c r="K6" s="517">
        <v>8</v>
      </c>
      <c r="L6" s="521">
        <v>5</v>
      </c>
      <c r="M6" s="518" t="s">
        <v>126</v>
      </c>
      <c r="N6" s="517">
        <v>4.4000000000000004</v>
      </c>
      <c r="O6" s="517">
        <v>4</v>
      </c>
      <c r="P6" s="520">
        <v>11</v>
      </c>
      <c r="Q6" s="518" t="s">
        <v>126</v>
      </c>
      <c r="R6" s="517">
        <v>9.6999999999999993</v>
      </c>
      <c r="S6" s="517">
        <v>8.8000000000000007</v>
      </c>
      <c r="T6" s="519">
        <v>5.9</v>
      </c>
      <c r="U6" s="518" t="s">
        <v>126</v>
      </c>
      <c r="V6" s="517">
        <v>5.2</v>
      </c>
      <c r="W6" s="517">
        <v>4.7</v>
      </c>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row>
    <row r="7" spans="1:65" s="1" customFormat="1" x14ac:dyDescent="0.25">
      <c r="A7" s="6"/>
      <c r="B7" s="464"/>
      <c r="C7" s="464"/>
      <c r="D7" s="464"/>
      <c r="E7" s="464"/>
      <c r="F7" s="464"/>
      <c r="G7" s="464"/>
      <c r="H7" s="464"/>
      <c r="I7" s="464"/>
      <c r="J7" s="464"/>
      <c r="K7" s="464"/>
      <c r="L7" s="464"/>
      <c r="M7" s="464"/>
      <c r="N7" s="464"/>
      <c r="O7" s="464"/>
      <c r="P7" s="6"/>
      <c r="Q7" s="6"/>
      <c r="R7" s="6"/>
      <c r="S7" s="6"/>
      <c r="T7" s="6"/>
      <c r="U7" s="6"/>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row>
    <row r="8" spans="1:65" s="1" customFormat="1" ht="23.25" x14ac:dyDescent="0.25">
      <c r="A8" s="562" t="s">
        <v>436</v>
      </c>
      <c r="B8" s="562"/>
      <c r="C8" s="562"/>
      <c r="D8" s="562"/>
      <c r="E8" s="562"/>
      <c r="F8" s="562"/>
      <c r="G8" s="562"/>
      <c r="H8" s="562"/>
      <c r="I8" s="562"/>
      <c r="J8" s="562"/>
      <c r="K8" s="562"/>
      <c r="L8" s="562"/>
      <c r="M8" s="562"/>
      <c r="N8" s="562"/>
      <c r="O8" s="562"/>
      <c r="P8" s="562"/>
      <c r="Q8" s="562"/>
      <c r="R8" s="67"/>
      <c r="S8" s="67"/>
      <c r="T8" s="67"/>
      <c r="U8" s="67"/>
      <c r="V8" s="67"/>
      <c r="W8" s="67"/>
      <c r="X8" s="67"/>
      <c r="Y8" s="67"/>
      <c r="Z8" s="67"/>
      <c r="AA8" s="67"/>
      <c r="AB8" s="67"/>
      <c r="AC8" s="67"/>
      <c r="AD8" s="67"/>
      <c r="AE8" s="67"/>
      <c r="AF8" s="67"/>
      <c r="AG8" s="67"/>
      <c r="AH8" s="67"/>
      <c r="AI8" s="67"/>
      <c r="AJ8" s="67"/>
      <c r="AK8" s="67"/>
      <c r="AL8" s="67"/>
      <c r="AM8" s="67"/>
      <c r="AN8" s="67"/>
      <c r="AO8" s="67"/>
      <c r="AP8" s="67"/>
      <c r="AQ8" s="67"/>
      <c r="AR8" s="67"/>
      <c r="AS8" s="67"/>
      <c r="AT8" s="67"/>
      <c r="AU8" s="67"/>
      <c r="AV8" s="67"/>
      <c r="AW8" s="67"/>
      <c r="AX8" s="67"/>
      <c r="AY8" s="67"/>
      <c r="AZ8" s="67"/>
      <c r="BA8" s="67"/>
      <c r="BB8" s="67"/>
      <c r="BC8" s="67"/>
      <c r="BD8" s="67"/>
      <c r="BE8" s="67"/>
      <c r="BF8" s="67"/>
      <c r="BG8" s="67"/>
      <c r="BH8" s="67"/>
      <c r="BI8" s="6"/>
      <c r="BJ8" s="6"/>
      <c r="BK8" s="6"/>
      <c r="BL8" s="6"/>
    </row>
    <row r="9" spans="1:65" s="8" customFormat="1" ht="23.25" x14ac:dyDescent="0.35">
      <c r="A9" s="72"/>
      <c r="B9" s="72"/>
      <c r="C9" s="72"/>
      <c r="D9" s="72"/>
      <c r="E9" s="73"/>
      <c r="F9" s="73"/>
      <c r="G9" s="73"/>
      <c r="H9" s="73"/>
      <c r="I9" s="73"/>
      <c r="J9" s="73"/>
      <c r="K9" s="73"/>
      <c r="L9" s="73"/>
      <c r="M9" s="73"/>
      <c r="N9" s="73"/>
      <c r="O9" s="73"/>
      <c r="P9" s="67"/>
      <c r="Q9" s="67"/>
      <c r="R9" s="67"/>
      <c r="S9" s="67"/>
      <c r="T9" s="67"/>
      <c r="U9" s="67"/>
      <c r="V9" s="67"/>
      <c r="W9" s="67"/>
      <c r="X9" s="67"/>
      <c r="Y9" s="67"/>
      <c r="Z9" s="67"/>
      <c r="AA9" s="67"/>
      <c r="AB9" s="67"/>
      <c r="AC9" s="67"/>
      <c r="AD9" s="67"/>
      <c r="AE9" s="67"/>
      <c r="AF9" s="67"/>
      <c r="AG9" s="67"/>
      <c r="AH9" s="67"/>
      <c r="AI9" s="67"/>
      <c r="AJ9" s="67"/>
      <c r="AK9" s="67"/>
      <c r="AL9" s="67"/>
      <c r="AM9" s="67"/>
      <c r="AN9" s="67"/>
      <c r="AO9" s="67"/>
      <c r="AP9" s="67"/>
      <c r="AQ9" s="67"/>
      <c r="AR9" s="67"/>
      <c r="AS9" s="67"/>
      <c r="AT9" s="67"/>
      <c r="AU9" s="67"/>
      <c r="AV9" s="67"/>
      <c r="AW9" s="67"/>
      <c r="AX9" s="67"/>
      <c r="AY9" s="67"/>
      <c r="AZ9" s="67"/>
      <c r="BA9" s="67"/>
      <c r="BB9" s="67"/>
      <c r="BC9" s="67"/>
      <c r="BD9" s="67"/>
      <c r="BE9" s="67"/>
      <c r="BF9" s="67"/>
      <c r="BG9" s="67"/>
      <c r="BH9" s="67"/>
      <c r="BI9" s="67"/>
      <c r="BJ9" s="67"/>
      <c r="BK9" s="67"/>
      <c r="BL9" s="67"/>
    </row>
    <row r="10" spans="1:65" s="1" customFormat="1" ht="24" outlineLevel="1" thickBot="1" x14ac:dyDescent="0.4">
      <c r="A10" s="38"/>
      <c r="B10" s="275" t="s">
        <v>9</v>
      </c>
      <c r="C10" s="274" t="s">
        <v>51</v>
      </c>
      <c r="D10" s="273">
        <v>2018</v>
      </c>
      <c r="E10" s="272">
        <v>2019</v>
      </c>
      <c r="F10" s="669">
        <v>2020</v>
      </c>
      <c r="G10" s="670"/>
      <c r="H10" s="69"/>
      <c r="I10" s="69"/>
      <c r="J10" s="69"/>
      <c r="K10" s="69"/>
      <c r="L10" s="69"/>
      <c r="M10" s="69"/>
      <c r="N10" s="6"/>
      <c r="O10" s="6"/>
      <c r="P10" s="6"/>
      <c r="Q10" s="671"/>
      <c r="R10" s="671"/>
      <c r="S10" s="671"/>
      <c r="T10" s="671"/>
      <c r="U10" s="671"/>
      <c r="V10" s="671"/>
      <c r="W10" s="6"/>
      <c r="X10" s="6"/>
      <c r="Y10" s="6"/>
      <c r="Z10" s="6"/>
      <c r="AA10" s="6"/>
      <c r="AB10" s="6"/>
      <c r="AC10" s="6"/>
      <c r="AD10" s="6"/>
      <c r="AE10" s="6"/>
      <c r="AF10" s="6"/>
      <c r="AG10" s="6"/>
      <c r="AH10" s="6"/>
      <c r="AI10" s="6"/>
      <c r="AJ10" s="6"/>
      <c r="AK10" s="6"/>
      <c r="AL10" s="6"/>
      <c r="AM10" s="6"/>
      <c r="AN10" s="6"/>
      <c r="AO10" s="6"/>
      <c r="AP10" s="6"/>
      <c r="AQ10" s="6"/>
      <c r="AR10" s="6"/>
      <c r="AS10" s="6"/>
      <c r="AT10" s="6"/>
      <c r="AU10" s="6"/>
      <c r="AV10" s="6"/>
      <c r="AW10" s="6"/>
      <c r="AX10" s="6"/>
      <c r="AY10" s="6"/>
      <c r="AZ10" s="6"/>
      <c r="BA10" s="6"/>
      <c r="BB10" s="6"/>
      <c r="BC10" s="6"/>
      <c r="BD10" s="6"/>
      <c r="BE10" s="6"/>
      <c r="BF10" s="6"/>
      <c r="BG10" s="6"/>
      <c r="BH10" s="6"/>
      <c r="BI10" s="6"/>
      <c r="BJ10" s="6"/>
      <c r="BK10" s="6"/>
      <c r="BL10" s="6"/>
    </row>
    <row r="11" spans="1:65" s="1" customFormat="1" ht="23.25" outlineLevel="1" x14ac:dyDescent="0.35">
      <c r="A11" s="6"/>
      <c r="B11" s="271" t="s">
        <v>27</v>
      </c>
      <c r="C11" s="270">
        <v>6750000</v>
      </c>
      <c r="D11" s="269">
        <v>7500000</v>
      </c>
      <c r="E11" s="268" t="s">
        <v>46</v>
      </c>
      <c r="F11" s="672" t="s">
        <v>47</v>
      </c>
      <c r="G11" s="673"/>
      <c r="H11" s="69"/>
      <c r="I11" s="69"/>
      <c r="J11" s="69"/>
      <c r="K11" s="69"/>
      <c r="L11" s="69"/>
      <c r="M11" s="69"/>
      <c r="N11" s="6"/>
      <c r="O11" s="6"/>
      <c r="P11" s="387"/>
      <c r="Q11" s="387"/>
      <c r="R11" s="387"/>
      <c r="S11" s="387"/>
      <c r="T11" s="387"/>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row>
    <row r="12" spans="1:65" s="1" customFormat="1" ht="23.25" outlineLevel="1" x14ac:dyDescent="0.35">
      <c r="A12" s="38"/>
      <c r="B12" s="267" t="s">
        <v>25</v>
      </c>
      <c r="C12" s="266">
        <v>0.2</v>
      </c>
      <c r="D12" s="265">
        <v>0.15</v>
      </c>
      <c r="E12" s="264" t="s">
        <v>46</v>
      </c>
      <c r="F12" s="674" t="s">
        <v>47</v>
      </c>
      <c r="G12" s="675"/>
      <c r="H12" s="69"/>
      <c r="I12" s="69"/>
      <c r="J12" s="69"/>
      <c r="K12" s="69"/>
      <c r="L12" s="69"/>
      <c r="M12" s="69"/>
      <c r="N12" s="69"/>
      <c r="O12" s="69"/>
      <c r="P12" s="69"/>
      <c r="Q12" s="6"/>
      <c r="R12" s="6"/>
      <c r="S12" s="6"/>
      <c r="T12" s="387"/>
      <c r="U12" s="387"/>
      <c r="V12" s="387"/>
      <c r="W12" s="387"/>
      <c r="X12" s="387"/>
      <c r="Y12" s="387"/>
      <c r="Z12" s="387"/>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row>
    <row r="13" spans="1:65" s="1" customFormat="1" ht="23.25" outlineLevel="1" x14ac:dyDescent="0.35">
      <c r="A13" s="38"/>
      <c r="B13" s="267" t="s">
        <v>26</v>
      </c>
      <c r="C13" s="266">
        <v>0.8</v>
      </c>
      <c r="D13" s="265">
        <v>0.85</v>
      </c>
      <c r="E13" s="264" t="s">
        <v>46</v>
      </c>
      <c r="F13" s="674" t="s">
        <v>47</v>
      </c>
      <c r="G13" s="675"/>
      <c r="H13" s="69"/>
      <c r="I13" s="69"/>
      <c r="J13" s="69"/>
      <c r="K13" s="69"/>
      <c r="L13" s="69"/>
      <c r="M13" s="69"/>
      <c r="N13" s="69"/>
      <c r="O13" s="69"/>
      <c r="P13" s="69"/>
      <c r="Q13" s="6"/>
      <c r="R13" s="6"/>
      <c r="S13" s="6"/>
      <c r="T13" s="387"/>
      <c r="U13" s="387"/>
      <c r="V13" s="387"/>
      <c r="W13" s="387"/>
      <c r="X13" s="387"/>
      <c r="Y13" s="387"/>
      <c r="Z13" s="387"/>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row>
    <row r="14" spans="1:65" s="1" customFormat="1" ht="23.25" outlineLevel="1" x14ac:dyDescent="0.35">
      <c r="A14" s="38"/>
      <c r="B14" s="263"/>
      <c r="C14" s="263"/>
      <c r="D14" s="69"/>
      <c r="E14" s="69"/>
      <c r="F14" s="69"/>
      <c r="G14" s="69"/>
      <c r="H14" s="69"/>
      <c r="I14" s="69"/>
      <c r="J14" s="69"/>
      <c r="K14" s="69"/>
      <c r="L14" s="69"/>
      <c r="M14" s="69"/>
      <c r="N14" s="69"/>
      <c r="O14" s="69"/>
      <c r="P14" s="69"/>
      <c r="Q14" s="6"/>
      <c r="R14" s="6"/>
      <c r="S14" s="6"/>
      <c r="T14" s="6"/>
      <c r="U14" s="6"/>
      <c r="V14" s="6"/>
      <c r="W14" s="6"/>
      <c r="Y14" s="74" t="s">
        <v>48</v>
      </c>
      <c r="Z14" s="5"/>
      <c r="AA14" s="5"/>
      <c r="AB14" s="5"/>
      <c r="AC14" s="5"/>
      <c r="AD14" s="5"/>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row>
    <row r="15" spans="1:65" ht="21" outlineLevel="1" x14ac:dyDescent="0.35">
      <c r="A15" s="743" t="s">
        <v>437</v>
      </c>
      <c r="B15" s="743"/>
      <c r="C15" s="743"/>
      <c r="D15" s="743"/>
      <c r="E15" s="743"/>
      <c r="F15" s="743"/>
      <c r="G15" s="743"/>
      <c r="H15" s="744"/>
      <c r="I15" s="652" t="s">
        <v>43</v>
      </c>
      <c r="J15" s="653"/>
      <c r="K15" s="653"/>
      <c r="L15" s="653"/>
      <c r="M15" s="654"/>
      <c r="N15" s="655" t="s">
        <v>50</v>
      </c>
      <c r="O15" s="656"/>
      <c r="P15" s="656"/>
      <c r="Q15" s="656"/>
      <c r="R15" s="657"/>
      <c r="S15" s="38"/>
      <c r="T15" s="38"/>
      <c r="U15" s="38"/>
      <c r="V15" s="38"/>
      <c r="W15" s="38"/>
      <c r="X15" s="38"/>
      <c r="Y15" s="38"/>
      <c r="Z15" s="620" t="s">
        <v>11</v>
      </c>
      <c r="AA15" s="621"/>
      <c r="AB15" s="621"/>
      <c r="AC15" s="621"/>
      <c r="AD15" s="622"/>
      <c r="AE15" s="620" t="s">
        <v>16</v>
      </c>
      <c r="AF15" s="621"/>
      <c r="AG15" s="621"/>
      <c r="AH15" s="621"/>
      <c r="AI15" s="622"/>
      <c r="AJ15" s="620" t="s">
        <v>24</v>
      </c>
      <c r="AK15" s="621"/>
      <c r="AL15" s="621"/>
      <c r="AM15" s="621"/>
      <c r="AN15" s="622"/>
      <c r="AO15" s="620" t="s">
        <v>13</v>
      </c>
      <c r="AP15" s="621"/>
      <c r="AQ15" s="621"/>
      <c r="AR15" s="621"/>
      <c r="AS15" s="622"/>
      <c r="AT15" s="620" t="s">
        <v>14</v>
      </c>
      <c r="AU15" s="621"/>
      <c r="AV15" s="621"/>
      <c r="AW15" s="621"/>
      <c r="AX15" s="622"/>
      <c r="AY15" s="620" t="s">
        <v>12</v>
      </c>
      <c r="AZ15" s="621"/>
      <c r="BA15" s="621"/>
      <c r="BB15" s="621"/>
      <c r="BC15" s="622"/>
      <c r="BD15" s="620" t="s">
        <v>17</v>
      </c>
      <c r="BE15" s="621"/>
      <c r="BF15" s="621"/>
      <c r="BG15" s="621"/>
      <c r="BH15" s="622"/>
      <c r="BI15" s="620" t="s">
        <v>15</v>
      </c>
      <c r="BJ15" s="621"/>
      <c r="BK15" s="621"/>
      <c r="BL15" s="621"/>
      <c r="BM15" s="622"/>
    </row>
    <row r="16" spans="1:65" ht="15.75" outlineLevel="1" thickBot="1" x14ac:dyDescent="0.3">
      <c r="A16" s="230" t="s">
        <v>6</v>
      </c>
      <c r="B16" s="229" t="s">
        <v>8</v>
      </c>
      <c r="C16" s="229" t="s">
        <v>3</v>
      </c>
      <c r="D16" s="661" t="s">
        <v>69</v>
      </c>
      <c r="E16" s="662"/>
      <c r="F16" s="228" t="s">
        <v>10</v>
      </c>
      <c r="G16" s="228" t="s">
        <v>0</v>
      </c>
      <c r="H16" s="478" t="s">
        <v>1</v>
      </c>
      <c r="I16" s="226" t="s">
        <v>22</v>
      </c>
      <c r="J16" s="227" t="s">
        <v>30</v>
      </c>
      <c r="K16" s="226" t="s">
        <v>29</v>
      </c>
      <c r="L16" s="227" t="s">
        <v>23</v>
      </c>
      <c r="M16" s="226" t="s">
        <v>49</v>
      </c>
      <c r="N16" s="261" t="s">
        <v>22</v>
      </c>
      <c r="O16" s="262" t="s">
        <v>30</v>
      </c>
      <c r="P16" s="261" t="s">
        <v>29</v>
      </c>
      <c r="Q16" s="516" t="s">
        <v>23</v>
      </c>
      <c r="R16" s="261" t="s">
        <v>49</v>
      </c>
      <c r="S16" s="38"/>
      <c r="T16" s="38"/>
      <c r="U16" s="38"/>
      <c r="V16" s="38"/>
      <c r="W16" s="38"/>
      <c r="X16" s="38"/>
      <c r="Y16" s="38"/>
      <c r="Z16" s="61" t="s">
        <v>22</v>
      </c>
      <c r="AA16" s="33" t="s">
        <v>30</v>
      </c>
      <c r="AB16" s="33" t="s">
        <v>29</v>
      </c>
      <c r="AC16" s="33" t="s">
        <v>23</v>
      </c>
      <c r="AD16" s="57" t="s">
        <v>49</v>
      </c>
      <c r="AE16" s="61" t="s">
        <v>22</v>
      </c>
      <c r="AF16" s="33" t="s">
        <v>30</v>
      </c>
      <c r="AG16" s="33" t="s">
        <v>29</v>
      </c>
      <c r="AH16" s="33" t="s">
        <v>23</v>
      </c>
      <c r="AI16" s="57" t="s">
        <v>49</v>
      </c>
      <c r="AJ16" s="61" t="s">
        <v>22</v>
      </c>
      <c r="AK16" s="33" t="s">
        <v>30</v>
      </c>
      <c r="AL16" s="33" t="s">
        <v>29</v>
      </c>
      <c r="AM16" s="33" t="s">
        <v>23</v>
      </c>
      <c r="AN16" s="57" t="s">
        <v>49</v>
      </c>
      <c r="AO16" s="61" t="s">
        <v>22</v>
      </c>
      <c r="AP16" s="33" t="s">
        <v>30</v>
      </c>
      <c r="AQ16" s="33" t="s">
        <v>29</v>
      </c>
      <c r="AR16" s="33" t="s">
        <v>23</v>
      </c>
      <c r="AS16" s="57" t="s">
        <v>49</v>
      </c>
      <c r="AT16" s="61" t="s">
        <v>22</v>
      </c>
      <c r="AU16" s="33" t="s">
        <v>30</v>
      </c>
      <c r="AV16" s="33" t="s">
        <v>29</v>
      </c>
      <c r="AW16" s="33" t="s">
        <v>23</v>
      </c>
      <c r="AX16" s="57" t="s">
        <v>49</v>
      </c>
      <c r="AY16" s="61" t="s">
        <v>22</v>
      </c>
      <c r="AZ16" s="33" t="s">
        <v>30</v>
      </c>
      <c r="BA16" s="33" t="s">
        <v>29</v>
      </c>
      <c r="BB16" s="33" t="s">
        <v>23</v>
      </c>
      <c r="BC16" s="57"/>
      <c r="BD16" s="61" t="s">
        <v>22</v>
      </c>
      <c r="BE16" s="33" t="s">
        <v>30</v>
      </c>
      <c r="BF16" s="33" t="s">
        <v>29</v>
      </c>
      <c r="BG16" s="33" t="s">
        <v>23</v>
      </c>
      <c r="BH16" s="57"/>
      <c r="BI16" s="61" t="s">
        <v>22</v>
      </c>
      <c r="BJ16" s="33" t="s">
        <v>30</v>
      </c>
      <c r="BK16" s="33" t="s">
        <v>29</v>
      </c>
      <c r="BL16" s="33" t="s">
        <v>23</v>
      </c>
      <c r="BM16" s="57" t="s">
        <v>49</v>
      </c>
    </row>
    <row r="17" spans="1:65" ht="210" outlineLevel="1" x14ac:dyDescent="0.25">
      <c r="A17" s="515" t="s">
        <v>18</v>
      </c>
      <c r="B17" s="511" t="s">
        <v>426</v>
      </c>
      <c r="C17" s="511" t="s">
        <v>425</v>
      </c>
      <c r="D17" s="734" t="s">
        <v>424</v>
      </c>
      <c r="E17" s="735"/>
      <c r="F17" s="511" t="s">
        <v>423</v>
      </c>
      <c r="G17" s="511" t="s">
        <v>104</v>
      </c>
      <c r="H17" s="214">
        <v>1250</v>
      </c>
      <c r="I17" s="748" t="s">
        <v>126</v>
      </c>
      <c r="J17" s="749"/>
      <c r="K17" s="750"/>
      <c r="L17" s="214">
        <v>1500</v>
      </c>
      <c r="M17" s="260" t="s">
        <v>421</v>
      </c>
      <c r="N17" s="745" t="s">
        <v>126</v>
      </c>
      <c r="O17" s="746"/>
      <c r="P17" s="747"/>
      <c r="Q17" s="255" t="s">
        <v>422</v>
      </c>
      <c r="R17" s="259" t="s">
        <v>421</v>
      </c>
      <c r="S17" s="38"/>
      <c r="T17" s="38"/>
      <c r="U17" s="38"/>
      <c r="V17" s="38"/>
      <c r="W17" s="38"/>
      <c r="X17" s="38"/>
      <c r="Y17" s="65" t="s">
        <v>18</v>
      </c>
      <c r="Z17" s="62"/>
      <c r="AA17" s="34"/>
      <c r="AB17" s="34"/>
      <c r="AC17" s="34"/>
      <c r="AD17" s="58"/>
      <c r="AE17" s="62"/>
      <c r="AF17" s="34"/>
      <c r="AG17" s="34"/>
      <c r="AH17" s="34"/>
      <c r="AI17" s="58"/>
      <c r="AJ17" s="62"/>
      <c r="AK17" s="34"/>
      <c r="AL17" s="34"/>
      <c r="AM17" s="34"/>
      <c r="AN17" s="58"/>
      <c r="AO17" s="62" t="s">
        <v>126</v>
      </c>
      <c r="AP17" s="34" t="s">
        <v>126</v>
      </c>
      <c r="AQ17" s="34" t="s">
        <v>126</v>
      </c>
      <c r="AR17" s="514">
        <v>1500</v>
      </c>
      <c r="AS17" s="58" t="s">
        <v>126</v>
      </c>
      <c r="AT17" s="62"/>
      <c r="AU17" s="34"/>
      <c r="AV17" s="34"/>
      <c r="AW17" s="34"/>
      <c r="AX17" s="58"/>
      <c r="AY17" s="62"/>
      <c r="AZ17" s="34"/>
      <c r="BA17" s="34"/>
      <c r="BB17" s="34"/>
      <c r="BC17" s="58"/>
      <c r="BD17" s="62"/>
      <c r="BE17" s="34"/>
      <c r="BF17" s="34"/>
      <c r="BG17" s="34"/>
      <c r="BH17" s="58"/>
      <c r="BI17" s="62"/>
      <c r="BJ17" s="34"/>
      <c r="BK17" s="34"/>
      <c r="BL17" s="34"/>
      <c r="BM17" s="58"/>
    </row>
    <row r="18" spans="1:65" ht="60" outlineLevel="1" x14ac:dyDescent="0.25">
      <c r="A18" s="513" t="s">
        <v>19</v>
      </c>
      <c r="B18" s="455" t="s">
        <v>420</v>
      </c>
      <c r="C18" s="455" t="s">
        <v>419</v>
      </c>
      <c r="D18" s="738" t="s">
        <v>418</v>
      </c>
      <c r="E18" s="739"/>
      <c r="F18" s="455" t="s">
        <v>417</v>
      </c>
      <c r="G18" s="455" t="s">
        <v>389</v>
      </c>
      <c r="H18" s="214">
        <v>3</v>
      </c>
      <c r="I18" s="731">
        <v>3</v>
      </c>
      <c r="J18" s="732"/>
      <c r="K18" s="732"/>
      <c r="L18" s="732"/>
      <c r="M18" s="733"/>
      <c r="N18" s="728">
        <v>3</v>
      </c>
      <c r="O18" s="729"/>
      <c r="P18" s="729"/>
      <c r="Q18" s="729"/>
      <c r="R18" s="730"/>
      <c r="S18" s="38"/>
      <c r="T18" s="38"/>
      <c r="U18" s="38"/>
      <c r="V18" s="38"/>
      <c r="W18" s="38"/>
      <c r="X18" s="38"/>
      <c r="Y18" s="66" t="s">
        <v>19</v>
      </c>
      <c r="Z18" s="63"/>
      <c r="AA18" s="35"/>
      <c r="AB18" s="35"/>
      <c r="AC18" s="35"/>
      <c r="AD18" s="59"/>
      <c r="AE18" s="63"/>
      <c r="AF18" s="35"/>
      <c r="AG18" s="35"/>
      <c r="AH18" s="35"/>
      <c r="AI18" s="59"/>
      <c r="AJ18" s="63"/>
      <c r="AK18" s="35"/>
      <c r="AL18" s="35"/>
      <c r="AM18" s="35"/>
      <c r="AN18" s="59"/>
      <c r="AO18" s="719">
        <v>3</v>
      </c>
      <c r="AP18" s="720"/>
      <c r="AQ18" s="720"/>
      <c r="AR18" s="720"/>
      <c r="AS18" s="721"/>
      <c r="AT18" s="63"/>
      <c r="AU18" s="35"/>
      <c r="AV18" s="35"/>
      <c r="AW18" s="35"/>
      <c r="AX18" s="59"/>
      <c r="AY18" s="63"/>
      <c r="AZ18" s="35"/>
      <c r="BA18" s="35"/>
      <c r="BB18" s="35"/>
      <c r="BC18" s="59"/>
      <c r="BD18" s="63"/>
      <c r="BE18" s="35"/>
      <c r="BF18" s="35"/>
      <c r="BG18" s="35"/>
      <c r="BH18" s="59"/>
      <c r="BI18" s="63"/>
      <c r="BJ18" s="35"/>
      <c r="BK18" s="35"/>
      <c r="BL18" s="35"/>
      <c r="BM18" s="59"/>
    </row>
    <row r="19" spans="1:65" ht="120" outlineLevel="1" x14ac:dyDescent="0.25">
      <c r="A19" s="512" t="s">
        <v>416</v>
      </c>
      <c r="B19" s="202" t="s">
        <v>415</v>
      </c>
      <c r="C19" s="457" t="s">
        <v>414</v>
      </c>
      <c r="D19" s="740" t="s">
        <v>413</v>
      </c>
      <c r="E19" s="741"/>
      <c r="F19" s="457" t="s">
        <v>412</v>
      </c>
      <c r="G19" s="511" t="s">
        <v>104</v>
      </c>
      <c r="H19" s="214">
        <v>63</v>
      </c>
      <c r="I19" s="731" t="s">
        <v>126</v>
      </c>
      <c r="J19" s="732"/>
      <c r="K19" s="732"/>
      <c r="L19" s="733"/>
      <c r="M19" s="213">
        <v>70</v>
      </c>
      <c r="N19" s="728" t="s">
        <v>126</v>
      </c>
      <c r="O19" s="729"/>
      <c r="P19" s="729"/>
      <c r="Q19" s="730"/>
      <c r="R19" s="255" t="s">
        <v>411</v>
      </c>
      <c r="S19" s="38"/>
      <c r="T19" s="38"/>
      <c r="U19" s="38"/>
      <c r="V19" s="38"/>
      <c r="W19" s="38"/>
      <c r="X19" s="38"/>
      <c r="Y19" s="65"/>
      <c r="Z19" s="64"/>
      <c r="AA19" s="36"/>
      <c r="AB19" s="36"/>
      <c r="AC19" s="36"/>
      <c r="AD19" s="60"/>
      <c r="AE19" s="64"/>
      <c r="AF19" s="36"/>
      <c r="AG19" s="36"/>
      <c r="AH19" s="36"/>
      <c r="AI19" s="60"/>
      <c r="AJ19" s="64"/>
      <c r="AK19" s="36"/>
      <c r="AL19" s="36"/>
      <c r="AM19" s="36"/>
      <c r="AN19" s="60"/>
      <c r="AO19" s="722" t="s">
        <v>126</v>
      </c>
      <c r="AP19" s="723"/>
      <c r="AQ19" s="723"/>
      <c r="AR19" s="724"/>
      <c r="AS19" s="60">
        <v>70</v>
      </c>
      <c r="AT19" s="64"/>
      <c r="AU19" s="36"/>
      <c r="AV19" s="36"/>
      <c r="AW19" s="36"/>
      <c r="AX19" s="60"/>
      <c r="AY19" s="64"/>
      <c r="AZ19" s="36"/>
      <c r="BA19" s="36"/>
      <c r="BB19" s="36"/>
      <c r="BC19" s="60"/>
      <c r="BD19" s="64"/>
      <c r="BE19" s="36"/>
      <c r="BF19" s="36"/>
      <c r="BG19" s="36"/>
      <c r="BH19" s="60"/>
      <c r="BI19" s="64"/>
      <c r="BJ19" s="36"/>
      <c r="BK19" s="36"/>
      <c r="BL19" s="36"/>
      <c r="BM19" s="60"/>
    </row>
    <row r="20" spans="1:65" ht="23.25" outlineLevel="1" x14ac:dyDescent="0.35">
      <c r="A20" s="38"/>
      <c r="B20" s="69"/>
      <c r="C20" s="69"/>
      <c r="D20" s="69"/>
      <c r="E20" s="69"/>
      <c r="F20" s="69"/>
      <c r="G20" s="69"/>
      <c r="H20" s="69"/>
      <c r="I20" s="69"/>
      <c r="J20" s="69"/>
      <c r="K20" s="69"/>
      <c r="L20" s="38"/>
      <c r="M20" s="38"/>
      <c r="N20" s="38"/>
      <c r="O20" s="38"/>
      <c r="P20" s="38"/>
      <c r="Q20" s="38"/>
      <c r="R20" s="6"/>
      <c r="S20" s="6"/>
      <c r="T20" s="38"/>
      <c r="U20" s="38"/>
      <c r="V20" s="38"/>
      <c r="W20" s="38"/>
      <c r="X20" s="75"/>
      <c r="Y20" s="76"/>
      <c r="Z20" s="76"/>
      <c r="AA20" s="76"/>
      <c r="AB20" s="76"/>
      <c r="AC20" s="76"/>
      <c r="AD20" s="76"/>
      <c r="AE20" s="67"/>
      <c r="AF20" s="67"/>
      <c r="AG20" s="67"/>
      <c r="AH20" s="67"/>
      <c r="AI20" s="67"/>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8"/>
      <c r="BL20" s="68"/>
      <c r="BM20" s="68"/>
    </row>
    <row r="21" spans="1:65" ht="21" outlineLevel="1" x14ac:dyDescent="0.35">
      <c r="A21" s="386" t="s">
        <v>438</v>
      </c>
      <c r="B21" s="386"/>
      <c r="C21" s="386"/>
      <c r="D21" s="386"/>
      <c r="E21" s="386"/>
      <c r="F21" s="386"/>
      <c r="G21" s="386"/>
      <c r="H21" s="209"/>
      <c r="I21" s="209"/>
      <c r="J21" s="209"/>
      <c r="K21" s="209"/>
      <c r="L21" s="209"/>
      <c r="M21" s="209"/>
      <c r="N21" s="209"/>
      <c r="O21" s="209"/>
      <c r="P21" s="209"/>
      <c r="Q21" s="209"/>
      <c r="R21" s="38"/>
      <c r="S21" s="38"/>
      <c r="T21" s="38"/>
      <c r="U21" s="38"/>
      <c r="V21" s="38"/>
      <c r="W21" s="38"/>
      <c r="X21" s="68"/>
      <c r="Y21" s="614"/>
      <c r="Z21" s="614"/>
      <c r="AA21" s="614"/>
      <c r="AB21" s="614"/>
      <c r="AC21" s="614"/>
      <c r="AD21" s="614"/>
      <c r="AE21" s="614"/>
      <c r="AF21" s="614"/>
      <c r="AG21" s="614"/>
      <c r="AH21" s="614"/>
      <c r="AI21" s="614"/>
      <c r="AJ21" s="614"/>
      <c r="AK21" s="614"/>
      <c r="AL21" s="614"/>
      <c r="AM21" s="614"/>
      <c r="AN21" s="614"/>
      <c r="AO21" s="614"/>
      <c r="AP21" s="614"/>
      <c r="AQ21" s="614"/>
      <c r="AR21" s="614"/>
      <c r="AS21" s="614"/>
      <c r="AT21" s="614"/>
      <c r="AU21" s="614"/>
      <c r="AV21" s="614"/>
      <c r="AW21" s="614"/>
      <c r="AX21" s="614"/>
      <c r="AY21" s="614"/>
      <c r="AZ21" s="614"/>
      <c r="BA21" s="614"/>
      <c r="BB21" s="614"/>
      <c r="BC21" s="614"/>
      <c r="BD21" s="614"/>
      <c r="BE21" s="614"/>
      <c r="BF21" s="614"/>
      <c r="BG21" s="614"/>
      <c r="BH21" s="614"/>
      <c r="BI21" s="614"/>
      <c r="BJ21" s="614"/>
      <c r="BK21" s="614"/>
      <c r="BL21" s="614"/>
      <c r="BM21" s="68"/>
    </row>
    <row r="22" spans="1:65" outlineLevel="1" x14ac:dyDescent="0.25">
      <c r="A22" s="615" t="s">
        <v>410</v>
      </c>
      <c r="B22" s="616"/>
      <c r="C22" s="616"/>
      <c r="D22" s="616"/>
      <c r="E22" s="616"/>
      <c r="F22" s="616"/>
      <c r="G22" s="616"/>
      <c r="H22" s="253"/>
      <c r="I22" s="253"/>
      <c r="J22" s="253"/>
      <c r="K22" s="38"/>
      <c r="L22" s="38"/>
      <c r="M22" s="38"/>
      <c r="N22" s="38"/>
      <c r="O22" s="38"/>
      <c r="P22" s="38"/>
      <c r="Q22" s="77"/>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8"/>
      <c r="BD22" s="78"/>
      <c r="BE22" s="78"/>
      <c r="BF22" s="68"/>
    </row>
    <row r="23" spans="1:65" outlineLevel="1" x14ac:dyDescent="0.25">
      <c r="A23" s="705" t="s">
        <v>409</v>
      </c>
      <c r="B23" s="706"/>
      <c r="C23" s="706"/>
      <c r="D23" s="706"/>
      <c r="E23" s="706"/>
      <c r="F23" s="706"/>
      <c r="G23" s="706"/>
      <c r="H23" s="80"/>
      <c r="I23" s="80"/>
      <c r="J23" s="80"/>
      <c r="K23" s="38"/>
      <c r="L23" s="38"/>
      <c r="M23" s="38"/>
      <c r="N23" s="38"/>
      <c r="O23" s="38"/>
      <c r="P23" s="38"/>
      <c r="Q23" s="77"/>
      <c r="R23" s="79"/>
      <c r="S23" s="79"/>
      <c r="T23" s="79"/>
      <c r="U23" s="79"/>
      <c r="V23" s="79"/>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68"/>
    </row>
    <row r="24" spans="1:65" outlineLevel="1" x14ac:dyDescent="0.25">
      <c r="A24" s="615" t="s">
        <v>408</v>
      </c>
      <c r="B24" s="616"/>
      <c r="C24" s="616"/>
      <c r="D24" s="616"/>
      <c r="E24" s="616"/>
      <c r="F24" s="616"/>
      <c r="G24" s="616"/>
      <c r="H24" s="80"/>
      <c r="I24" s="80"/>
      <c r="J24" s="80"/>
      <c r="K24" s="38"/>
      <c r="L24" s="38"/>
      <c r="M24" s="38"/>
      <c r="N24" s="38"/>
      <c r="O24" s="38"/>
      <c r="P24" s="38"/>
      <c r="Q24" s="77"/>
      <c r="R24" s="79"/>
      <c r="S24" s="79"/>
      <c r="T24" s="79"/>
      <c r="U24" s="79"/>
      <c r="V24" s="79"/>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68"/>
    </row>
    <row r="25" spans="1:65" outlineLevel="1" x14ac:dyDescent="0.25">
      <c r="A25" s="705" t="s">
        <v>407</v>
      </c>
      <c r="B25" s="706"/>
      <c r="C25" s="706"/>
      <c r="D25" s="706"/>
      <c r="E25" s="706"/>
      <c r="F25" s="706"/>
      <c r="G25" s="706"/>
      <c r="H25" s="80"/>
      <c r="I25" s="80"/>
      <c r="J25" s="80"/>
      <c r="K25" s="38"/>
      <c r="L25" s="38"/>
      <c r="M25" s="38"/>
      <c r="N25" s="38"/>
      <c r="O25" s="38"/>
      <c r="P25" s="38"/>
      <c r="Q25" s="77"/>
      <c r="R25" s="79"/>
      <c r="S25" s="79"/>
      <c r="T25" s="79"/>
      <c r="U25" s="79"/>
      <c r="V25" s="79"/>
      <c r="W25" s="79"/>
      <c r="X25" s="79"/>
      <c r="Y25" s="79"/>
      <c r="Z25" s="79"/>
      <c r="AA25" s="79"/>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68"/>
    </row>
    <row r="26" spans="1:65" outlineLevel="1" x14ac:dyDescent="0.25">
      <c r="A26" s="615" t="s">
        <v>406</v>
      </c>
      <c r="B26" s="616"/>
      <c r="C26" s="616"/>
      <c r="D26" s="616"/>
      <c r="E26" s="616"/>
      <c r="F26" s="616"/>
      <c r="G26" s="616"/>
      <c r="H26" s="80"/>
      <c r="I26" s="80"/>
      <c r="J26" s="80"/>
      <c r="K26" s="38"/>
      <c r="L26" s="38"/>
      <c r="M26" s="38"/>
      <c r="N26" s="38"/>
      <c r="O26" s="38"/>
      <c r="P26" s="38"/>
      <c r="Q26" s="77"/>
      <c r="R26" s="79"/>
      <c r="S26" s="79"/>
      <c r="T26" s="79"/>
      <c r="U26" s="79"/>
      <c r="V26" s="79"/>
      <c r="W26" s="79"/>
      <c r="X26" s="79"/>
      <c r="Y26" s="79"/>
      <c r="Z26" s="79"/>
      <c r="AA26" s="79"/>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68"/>
    </row>
    <row r="27" spans="1:65" outlineLevel="1" x14ac:dyDescent="0.25">
      <c r="A27" s="705" t="s">
        <v>405</v>
      </c>
      <c r="B27" s="706"/>
      <c r="C27" s="706"/>
      <c r="D27" s="706"/>
      <c r="E27" s="706"/>
      <c r="F27" s="706"/>
      <c r="G27" s="706"/>
      <c r="H27" s="80"/>
      <c r="I27" s="80"/>
      <c r="J27" s="80"/>
      <c r="K27" s="38"/>
      <c r="L27" s="38"/>
      <c r="M27" s="38"/>
      <c r="N27" s="38"/>
      <c r="O27" s="38"/>
      <c r="P27" s="38"/>
      <c r="Q27" s="77"/>
      <c r="R27" s="79"/>
      <c r="S27" s="79"/>
      <c r="T27" s="79"/>
      <c r="U27" s="79"/>
      <c r="V27" s="79"/>
      <c r="W27" s="79"/>
      <c r="X27" s="79"/>
      <c r="Y27" s="79"/>
      <c r="Z27" s="79"/>
      <c r="AA27" s="79"/>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68"/>
    </row>
    <row r="28" spans="1:65" s="1" customFormat="1" x14ac:dyDescent="0.25">
      <c r="A28" s="6"/>
      <c r="B28" s="464"/>
      <c r="C28" s="464"/>
      <c r="D28" s="464"/>
      <c r="E28" s="464"/>
      <c r="F28" s="464"/>
      <c r="G28" s="464"/>
      <c r="H28" s="464"/>
      <c r="I28" s="464"/>
      <c r="J28" s="464"/>
      <c r="K28" s="464"/>
      <c r="L28" s="464"/>
      <c r="M28" s="464"/>
      <c r="N28" s="464"/>
      <c r="O28" s="464"/>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row>
    <row r="29" spans="1:65" s="1" customFormat="1" ht="23.25" x14ac:dyDescent="0.25">
      <c r="A29" s="562" t="s">
        <v>439</v>
      </c>
      <c r="B29" s="562"/>
      <c r="C29" s="562"/>
      <c r="D29" s="562"/>
      <c r="E29" s="562"/>
      <c r="F29" s="562"/>
      <c r="G29" s="562"/>
      <c r="H29" s="562"/>
      <c r="I29" s="562"/>
      <c r="J29" s="562"/>
      <c r="K29" s="562"/>
      <c r="L29" s="562"/>
      <c r="M29" s="562"/>
      <c r="N29" s="562"/>
      <c r="O29" s="562"/>
      <c r="P29" s="562"/>
      <c r="Q29" s="562"/>
      <c r="R29" s="67"/>
      <c r="S29" s="67"/>
      <c r="T29" s="67"/>
      <c r="U29" s="67"/>
      <c r="V29" s="67"/>
      <c r="W29" s="67"/>
      <c r="X29" s="67"/>
      <c r="Y29" s="67"/>
      <c r="Z29" s="67"/>
      <c r="AA29" s="67"/>
      <c r="AB29" s="67"/>
      <c r="AC29" s="67"/>
      <c r="AD29" s="67"/>
      <c r="AE29" s="67"/>
      <c r="AF29" s="67"/>
      <c r="AG29" s="67"/>
      <c r="AH29" s="67"/>
      <c r="AI29" s="67"/>
      <c r="AJ29" s="67"/>
      <c r="AK29" s="67"/>
      <c r="AL29" s="67"/>
      <c r="AM29" s="67"/>
      <c r="AN29" s="67"/>
      <c r="AO29" s="67"/>
      <c r="AP29" s="67"/>
      <c r="AQ29" s="67"/>
      <c r="AR29" s="67"/>
      <c r="AS29" s="67"/>
      <c r="AT29" s="67"/>
      <c r="AU29" s="67"/>
      <c r="AV29" s="67"/>
      <c r="AW29" s="67"/>
      <c r="AX29" s="67"/>
      <c r="AY29" s="67"/>
      <c r="AZ29" s="67"/>
      <c r="BA29" s="67"/>
      <c r="BB29" s="67"/>
      <c r="BC29" s="67"/>
      <c r="BD29" s="67"/>
      <c r="BE29" s="67"/>
      <c r="BF29" s="67"/>
      <c r="BG29" s="67"/>
      <c r="BH29" s="67"/>
      <c r="BI29" s="6"/>
      <c r="BJ29" s="6"/>
      <c r="BK29" s="6"/>
      <c r="BL29" s="6"/>
    </row>
    <row r="30" spans="1:65" s="8" customFormat="1" ht="23.25" x14ac:dyDescent="0.35">
      <c r="A30" s="72"/>
      <c r="B30" s="72"/>
      <c r="C30" s="72"/>
      <c r="D30" s="72"/>
      <c r="E30" s="73"/>
      <c r="F30" s="73"/>
      <c r="G30" s="73"/>
      <c r="H30" s="73"/>
      <c r="I30" s="73"/>
      <c r="J30" s="73"/>
      <c r="K30" s="73"/>
      <c r="L30" s="73"/>
      <c r="M30" s="73"/>
      <c r="N30" s="73"/>
      <c r="O30" s="73"/>
      <c r="P30" s="67"/>
      <c r="Q30" s="67"/>
      <c r="R30" s="67"/>
      <c r="S30" s="67"/>
      <c r="T30" s="67"/>
      <c r="U30" s="67"/>
      <c r="V30" s="67"/>
      <c r="W30" s="67"/>
      <c r="X30" s="67"/>
      <c r="Y30" s="67"/>
      <c r="Z30" s="67"/>
      <c r="AA30" s="67"/>
      <c r="AB30" s="67"/>
      <c r="AC30" s="67"/>
      <c r="AD30" s="67"/>
      <c r="AE30" s="67"/>
      <c r="AF30" s="67"/>
      <c r="AG30" s="67"/>
      <c r="AH30" s="67"/>
      <c r="AI30" s="67"/>
      <c r="AJ30" s="67"/>
      <c r="AK30" s="67"/>
      <c r="AL30" s="67"/>
      <c r="AM30" s="67"/>
      <c r="AN30" s="67"/>
      <c r="AO30" s="67"/>
      <c r="AP30" s="67"/>
      <c r="AQ30" s="67"/>
      <c r="AR30" s="67"/>
      <c r="AS30" s="67"/>
      <c r="AT30" s="67"/>
      <c r="AU30" s="67"/>
      <c r="AV30" s="67"/>
      <c r="AW30" s="67"/>
      <c r="AX30" s="67"/>
      <c r="AY30" s="67"/>
      <c r="AZ30" s="67"/>
      <c r="BA30" s="67"/>
      <c r="BB30" s="67"/>
      <c r="BC30" s="67"/>
      <c r="BD30" s="67"/>
      <c r="BE30" s="67"/>
      <c r="BF30" s="67"/>
      <c r="BG30" s="67"/>
      <c r="BH30" s="67"/>
      <c r="BI30" s="67"/>
      <c r="BJ30" s="67"/>
      <c r="BK30" s="67"/>
      <c r="BL30" s="67"/>
    </row>
    <row r="31" spans="1:65" s="1" customFormat="1" ht="24" outlineLevel="1" thickBot="1" x14ac:dyDescent="0.4">
      <c r="A31" s="38"/>
      <c r="B31" s="275" t="s">
        <v>9</v>
      </c>
      <c r="C31" s="274" t="s">
        <v>51</v>
      </c>
      <c r="D31" s="273">
        <v>2018</v>
      </c>
      <c r="E31" s="272">
        <v>2019</v>
      </c>
      <c r="F31" s="669">
        <v>2020</v>
      </c>
      <c r="G31" s="670"/>
      <c r="H31" s="69"/>
      <c r="I31" s="69"/>
      <c r="J31" s="69"/>
      <c r="K31" s="69"/>
      <c r="L31" s="69"/>
      <c r="M31" s="69"/>
      <c r="N31" s="6"/>
      <c r="O31" s="6"/>
      <c r="P31" s="6"/>
      <c r="Q31" s="671"/>
      <c r="R31" s="671"/>
      <c r="S31" s="671"/>
      <c r="T31" s="671"/>
      <c r="U31" s="671"/>
      <c r="V31" s="671"/>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row>
    <row r="32" spans="1:65" s="1" customFormat="1" ht="23.25" outlineLevel="1" x14ac:dyDescent="0.35">
      <c r="A32" s="6"/>
      <c r="B32" s="271" t="s">
        <v>27</v>
      </c>
      <c r="C32" s="270">
        <v>15400000</v>
      </c>
      <c r="D32" s="269">
        <v>13500000</v>
      </c>
      <c r="E32" s="268" t="s">
        <v>46</v>
      </c>
      <c r="F32" s="672" t="s">
        <v>47</v>
      </c>
      <c r="G32" s="673"/>
      <c r="H32" s="69"/>
      <c r="I32" s="69"/>
      <c r="J32" s="69"/>
      <c r="K32" s="69"/>
      <c r="L32" s="69"/>
      <c r="M32" s="69"/>
      <c r="N32" s="6"/>
      <c r="O32" s="6"/>
      <c r="P32" s="387"/>
      <c r="Q32" s="387"/>
      <c r="R32" s="387"/>
      <c r="S32" s="387"/>
      <c r="T32" s="387"/>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row>
    <row r="33" spans="1:65" s="1" customFormat="1" ht="23.25" outlineLevel="1" x14ac:dyDescent="0.35">
      <c r="A33" s="38"/>
      <c r="B33" s="267" t="s">
        <v>25</v>
      </c>
      <c r="C33" s="266">
        <v>0.7</v>
      </c>
      <c r="D33" s="265">
        <v>0.65</v>
      </c>
      <c r="E33" s="264" t="s">
        <v>46</v>
      </c>
      <c r="F33" s="674" t="s">
        <v>47</v>
      </c>
      <c r="G33" s="675"/>
      <c r="H33" s="69"/>
      <c r="I33" s="69"/>
      <c r="J33" s="69"/>
      <c r="K33" s="69"/>
      <c r="L33" s="69"/>
      <c r="M33" s="69"/>
      <c r="N33" s="69"/>
      <c r="O33" s="69"/>
      <c r="P33" s="69"/>
      <c r="Q33" s="6"/>
      <c r="R33" s="6"/>
      <c r="S33" s="6"/>
      <c r="T33" s="387"/>
      <c r="U33" s="387"/>
      <c r="V33" s="387"/>
      <c r="W33" s="387"/>
      <c r="X33" s="387"/>
      <c r="Y33" s="387"/>
      <c r="Z33" s="387"/>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row>
    <row r="34" spans="1:65" s="1" customFormat="1" ht="23.25" outlineLevel="1" x14ac:dyDescent="0.35">
      <c r="A34" s="38"/>
      <c r="B34" s="267" t="s">
        <v>26</v>
      </c>
      <c r="C34" s="266">
        <v>0.3</v>
      </c>
      <c r="D34" s="265">
        <v>0.35</v>
      </c>
      <c r="E34" s="264" t="s">
        <v>46</v>
      </c>
      <c r="F34" s="674" t="s">
        <v>47</v>
      </c>
      <c r="G34" s="675"/>
      <c r="H34" s="69"/>
      <c r="I34" s="69"/>
      <c r="J34" s="69"/>
      <c r="K34" s="69"/>
      <c r="L34" s="69"/>
      <c r="M34" s="69"/>
      <c r="N34" s="69"/>
      <c r="O34" s="69"/>
      <c r="P34" s="69"/>
      <c r="Q34" s="6"/>
      <c r="R34" s="6"/>
      <c r="S34" s="6"/>
      <c r="T34" s="387"/>
      <c r="U34" s="387"/>
      <c r="V34" s="387"/>
      <c r="W34" s="387"/>
      <c r="X34" s="387"/>
      <c r="Y34" s="387"/>
      <c r="Z34" s="387"/>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row>
    <row r="35" spans="1:65" s="1" customFormat="1" ht="23.25" outlineLevel="1" x14ac:dyDescent="0.35">
      <c r="A35" s="38"/>
      <c r="B35" s="263"/>
      <c r="C35" s="263"/>
      <c r="D35" s="69"/>
      <c r="E35" s="69"/>
      <c r="F35" s="69"/>
      <c r="G35" s="69"/>
      <c r="H35" s="69"/>
      <c r="I35" s="69"/>
      <c r="J35" s="69"/>
      <c r="K35" s="69"/>
      <c r="L35" s="69"/>
      <c r="M35" s="69"/>
      <c r="N35" s="69"/>
      <c r="O35" s="69"/>
      <c r="P35" s="69"/>
      <c r="Q35" s="6"/>
      <c r="R35" s="6"/>
      <c r="S35" s="6"/>
      <c r="T35" s="6"/>
      <c r="U35" s="6"/>
      <c r="V35" s="6"/>
      <c r="W35" s="6"/>
      <c r="Y35" s="74" t="s">
        <v>48</v>
      </c>
      <c r="Z35" s="5"/>
      <c r="AA35" s="5"/>
      <c r="AB35" s="5"/>
      <c r="AC35" s="5"/>
      <c r="AD35" s="5"/>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row>
    <row r="36" spans="1:65" ht="21" outlineLevel="1" x14ac:dyDescent="0.35">
      <c r="A36" s="692" t="s">
        <v>444</v>
      </c>
      <c r="B36" s="692"/>
      <c r="C36" s="692"/>
      <c r="D36" s="692"/>
      <c r="E36" s="692"/>
      <c r="F36" s="692"/>
      <c r="G36" s="693"/>
      <c r="H36" s="717" t="s">
        <v>1</v>
      </c>
      <c r="I36" s="652" t="s">
        <v>43</v>
      </c>
      <c r="J36" s="653"/>
      <c r="K36" s="653"/>
      <c r="L36" s="653"/>
      <c r="M36" s="654"/>
      <c r="N36" s="655" t="s">
        <v>50</v>
      </c>
      <c r="O36" s="656"/>
      <c r="P36" s="656"/>
      <c r="Q36" s="656"/>
      <c r="R36" s="657"/>
      <c r="S36" s="38"/>
      <c r="T36" s="38"/>
      <c r="U36" s="38"/>
      <c r="V36" s="38"/>
      <c r="W36" s="38"/>
      <c r="X36" s="38"/>
      <c r="Y36" s="38"/>
      <c r="Z36" s="620" t="s">
        <v>11</v>
      </c>
      <c r="AA36" s="621"/>
      <c r="AB36" s="621"/>
      <c r="AC36" s="621"/>
      <c r="AD36" s="622"/>
      <c r="AE36" s="620" t="s">
        <v>16</v>
      </c>
      <c r="AF36" s="621"/>
      <c r="AG36" s="621"/>
      <c r="AH36" s="621"/>
      <c r="AI36" s="622"/>
      <c r="AJ36" s="620" t="s">
        <v>24</v>
      </c>
      <c r="AK36" s="621"/>
      <c r="AL36" s="621"/>
      <c r="AM36" s="621"/>
      <c r="AN36" s="622"/>
      <c r="AO36" s="620" t="s">
        <v>13</v>
      </c>
      <c r="AP36" s="621"/>
      <c r="AQ36" s="621"/>
      <c r="AR36" s="621"/>
      <c r="AS36" s="622"/>
      <c r="AT36" s="620" t="s">
        <v>14</v>
      </c>
      <c r="AU36" s="621"/>
      <c r="AV36" s="621"/>
      <c r="AW36" s="621"/>
      <c r="AX36" s="622"/>
      <c r="AY36" s="620" t="s">
        <v>12</v>
      </c>
      <c r="AZ36" s="621"/>
      <c r="BA36" s="621"/>
      <c r="BB36" s="621"/>
      <c r="BC36" s="622"/>
      <c r="BD36" s="620" t="s">
        <v>17</v>
      </c>
      <c r="BE36" s="621"/>
      <c r="BF36" s="621"/>
      <c r="BG36" s="621"/>
      <c r="BH36" s="622"/>
      <c r="BI36" s="620" t="s">
        <v>15</v>
      </c>
      <c r="BJ36" s="621"/>
      <c r="BK36" s="621"/>
      <c r="BL36" s="621"/>
      <c r="BM36" s="622"/>
    </row>
    <row r="37" spans="1:65" ht="15.75" outlineLevel="1" thickBot="1" x14ac:dyDescent="0.3">
      <c r="A37" s="230" t="s">
        <v>6</v>
      </c>
      <c r="B37" s="229" t="s">
        <v>8</v>
      </c>
      <c r="C37" s="229" t="s">
        <v>3</v>
      </c>
      <c r="D37" s="661" t="s">
        <v>69</v>
      </c>
      <c r="E37" s="662"/>
      <c r="F37" s="228" t="s">
        <v>10</v>
      </c>
      <c r="G37" s="228" t="s">
        <v>0</v>
      </c>
      <c r="H37" s="718"/>
      <c r="I37" s="226" t="s">
        <v>22</v>
      </c>
      <c r="J37" s="510" t="s">
        <v>30</v>
      </c>
      <c r="K37" s="509" t="s">
        <v>29</v>
      </c>
      <c r="L37" s="227" t="s">
        <v>23</v>
      </c>
      <c r="M37" s="226" t="s">
        <v>49</v>
      </c>
      <c r="N37" s="261" t="s">
        <v>22</v>
      </c>
      <c r="O37" s="262" t="s">
        <v>30</v>
      </c>
      <c r="P37" s="261" t="s">
        <v>29</v>
      </c>
      <c r="Q37" s="262" t="s">
        <v>23</v>
      </c>
      <c r="R37" s="261" t="s">
        <v>49</v>
      </c>
      <c r="S37" s="38"/>
      <c r="T37" s="38"/>
      <c r="U37" s="38"/>
      <c r="V37" s="38"/>
      <c r="W37" s="38"/>
      <c r="X37" s="38"/>
      <c r="Y37" s="38"/>
      <c r="Z37" s="61" t="s">
        <v>22</v>
      </c>
      <c r="AA37" s="33" t="s">
        <v>30</v>
      </c>
      <c r="AB37" s="33" t="s">
        <v>29</v>
      </c>
      <c r="AC37" s="33" t="s">
        <v>23</v>
      </c>
      <c r="AD37" s="57" t="s">
        <v>49</v>
      </c>
      <c r="AE37" s="61" t="s">
        <v>22</v>
      </c>
      <c r="AF37" s="33" t="s">
        <v>30</v>
      </c>
      <c r="AG37" s="33" t="s">
        <v>29</v>
      </c>
      <c r="AH37" s="33" t="s">
        <v>23</v>
      </c>
      <c r="AI37" s="57" t="s">
        <v>49</v>
      </c>
      <c r="AJ37" s="61" t="s">
        <v>22</v>
      </c>
      <c r="AK37" s="33" t="s">
        <v>30</v>
      </c>
      <c r="AL37" s="33" t="s">
        <v>29</v>
      </c>
      <c r="AM37" s="33" t="s">
        <v>23</v>
      </c>
      <c r="AN37" s="57" t="s">
        <v>49</v>
      </c>
      <c r="AO37" s="61" t="s">
        <v>22</v>
      </c>
      <c r="AP37" s="33" t="s">
        <v>30</v>
      </c>
      <c r="AQ37" s="33" t="s">
        <v>29</v>
      </c>
      <c r="AR37" s="33" t="s">
        <v>23</v>
      </c>
      <c r="AS37" s="57" t="s">
        <v>49</v>
      </c>
      <c r="AT37" s="61" t="s">
        <v>22</v>
      </c>
      <c r="AU37" s="33" t="s">
        <v>30</v>
      </c>
      <c r="AV37" s="33" t="s">
        <v>29</v>
      </c>
      <c r="AW37" s="33" t="s">
        <v>23</v>
      </c>
      <c r="AX37" s="57" t="s">
        <v>49</v>
      </c>
      <c r="AY37" s="61" t="s">
        <v>22</v>
      </c>
      <c r="AZ37" s="33" t="s">
        <v>30</v>
      </c>
      <c r="BA37" s="33" t="s">
        <v>29</v>
      </c>
      <c r="BB37" s="33" t="s">
        <v>23</v>
      </c>
      <c r="BC37" s="57"/>
      <c r="BD37" s="61" t="s">
        <v>22</v>
      </c>
      <c r="BE37" s="33" t="s">
        <v>30</v>
      </c>
      <c r="BF37" s="33" t="s">
        <v>29</v>
      </c>
      <c r="BG37" s="33" t="s">
        <v>23</v>
      </c>
      <c r="BH37" s="57"/>
      <c r="BI37" s="61" t="s">
        <v>22</v>
      </c>
      <c r="BJ37" s="33" t="s">
        <v>30</v>
      </c>
      <c r="BK37" s="33" t="s">
        <v>29</v>
      </c>
      <c r="BL37" s="33" t="s">
        <v>23</v>
      </c>
      <c r="BM37" s="57" t="s">
        <v>49</v>
      </c>
    </row>
    <row r="38" spans="1:65" ht="195" outlineLevel="1" x14ac:dyDescent="0.25">
      <c r="A38" s="444" t="s">
        <v>18</v>
      </c>
      <c r="B38" s="200" t="s">
        <v>404</v>
      </c>
      <c r="C38" s="200" t="s">
        <v>403</v>
      </c>
      <c r="D38" s="710" t="s">
        <v>402</v>
      </c>
      <c r="E38" s="711"/>
      <c r="F38" s="200" t="s">
        <v>363</v>
      </c>
      <c r="G38" s="200" t="s">
        <v>104</v>
      </c>
      <c r="H38" s="453" t="s">
        <v>371</v>
      </c>
      <c r="I38" s="490" t="s">
        <v>401</v>
      </c>
      <c r="J38" s="508" t="s">
        <v>400</v>
      </c>
      <c r="K38" s="508" t="s">
        <v>399</v>
      </c>
      <c r="L38" s="507" t="s">
        <v>398</v>
      </c>
      <c r="M38" s="260" t="s">
        <v>126</v>
      </c>
      <c r="N38" s="506" t="s">
        <v>397</v>
      </c>
      <c r="O38" s="505" t="s">
        <v>396</v>
      </c>
      <c r="P38" s="505" t="s">
        <v>395</v>
      </c>
      <c r="Q38" s="504" t="s">
        <v>394</v>
      </c>
      <c r="R38" s="259" t="s">
        <v>126</v>
      </c>
      <c r="S38" s="38"/>
      <c r="T38" s="38"/>
      <c r="U38" s="38"/>
      <c r="V38" s="38"/>
      <c r="W38" s="38"/>
      <c r="X38" s="38"/>
      <c r="Y38" s="65" t="s">
        <v>18</v>
      </c>
      <c r="Z38" s="483">
        <v>10658</v>
      </c>
      <c r="AA38" s="482">
        <v>154</v>
      </c>
      <c r="AB38" s="482">
        <v>84</v>
      </c>
      <c r="AC38" s="482">
        <v>1643</v>
      </c>
      <c r="AD38" s="481" t="s">
        <v>126</v>
      </c>
      <c r="AE38" s="483">
        <v>16529</v>
      </c>
      <c r="AF38" s="482">
        <v>214</v>
      </c>
      <c r="AG38" s="482">
        <v>277</v>
      </c>
      <c r="AH38" s="482">
        <v>3427</v>
      </c>
      <c r="AI38" s="481" t="s">
        <v>126</v>
      </c>
      <c r="AJ38" s="483">
        <v>29422</v>
      </c>
      <c r="AK38" s="482">
        <v>529</v>
      </c>
      <c r="AL38" s="482">
        <v>187</v>
      </c>
      <c r="AM38" s="482">
        <v>9308</v>
      </c>
      <c r="AN38" s="481" t="s">
        <v>126</v>
      </c>
      <c r="AO38" s="483">
        <v>2765</v>
      </c>
      <c r="AP38" s="482">
        <v>51</v>
      </c>
      <c r="AQ38" s="482">
        <v>42</v>
      </c>
      <c r="AR38" s="482">
        <v>2492</v>
      </c>
      <c r="AS38" s="481" t="s">
        <v>126</v>
      </c>
      <c r="AT38" s="483">
        <v>25724</v>
      </c>
      <c r="AU38" s="482">
        <v>278</v>
      </c>
      <c r="AV38" s="482">
        <v>30</v>
      </c>
      <c r="AW38" s="482">
        <v>1727</v>
      </c>
      <c r="AX38" s="481" t="s">
        <v>126</v>
      </c>
      <c r="AY38" s="483">
        <v>13413</v>
      </c>
      <c r="AZ38" s="482">
        <v>143</v>
      </c>
      <c r="BA38" s="482">
        <v>24</v>
      </c>
      <c r="BB38" s="482">
        <v>1702</v>
      </c>
      <c r="BC38" s="481" t="s">
        <v>126</v>
      </c>
      <c r="BD38" s="483">
        <v>7903</v>
      </c>
      <c r="BE38" s="482">
        <v>968</v>
      </c>
      <c r="BF38" s="482">
        <v>755</v>
      </c>
      <c r="BG38" s="482">
        <v>2915</v>
      </c>
      <c r="BH38" s="481" t="s">
        <v>126</v>
      </c>
      <c r="BI38" s="483">
        <v>4886</v>
      </c>
      <c r="BJ38" s="482">
        <v>41</v>
      </c>
      <c r="BK38" s="482">
        <v>0</v>
      </c>
      <c r="BL38" s="482">
        <v>1706</v>
      </c>
      <c r="BM38" s="481" t="s">
        <v>126</v>
      </c>
    </row>
    <row r="39" spans="1:65" ht="105" outlineLevel="1" x14ac:dyDescent="0.25">
      <c r="A39" s="433" t="s">
        <v>19</v>
      </c>
      <c r="B39" s="432" t="s">
        <v>393</v>
      </c>
      <c r="C39" s="432" t="s">
        <v>392</v>
      </c>
      <c r="D39" s="712" t="s">
        <v>391</v>
      </c>
      <c r="E39" s="713"/>
      <c r="F39" s="432" t="s">
        <v>390</v>
      </c>
      <c r="G39" s="432" t="s">
        <v>389</v>
      </c>
      <c r="H39" s="503" t="s">
        <v>388</v>
      </c>
      <c r="I39" s="707" t="s">
        <v>387</v>
      </c>
      <c r="J39" s="708"/>
      <c r="K39" s="708"/>
      <c r="L39" s="709"/>
      <c r="M39" s="502" t="s">
        <v>386</v>
      </c>
      <c r="N39" s="714">
        <v>1</v>
      </c>
      <c r="O39" s="715"/>
      <c r="P39" s="715"/>
      <c r="Q39" s="715"/>
      <c r="R39" s="716"/>
      <c r="S39" s="38"/>
      <c r="T39" s="38"/>
      <c r="U39" s="38"/>
      <c r="V39" s="38"/>
      <c r="W39" s="38"/>
      <c r="X39" s="38"/>
      <c r="Y39" s="66" t="s">
        <v>19</v>
      </c>
      <c r="Z39" s="725">
        <v>1</v>
      </c>
      <c r="AA39" s="726"/>
      <c r="AB39" s="726"/>
      <c r="AC39" s="726"/>
      <c r="AD39" s="727"/>
      <c r="AE39" s="725">
        <v>1</v>
      </c>
      <c r="AF39" s="726"/>
      <c r="AG39" s="726"/>
      <c r="AH39" s="726"/>
      <c r="AI39" s="727"/>
      <c r="AJ39" s="725">
        <v>1</v>
      </c>
      <c r="AK39" s="726"/>
      <c r="AL39" s="726"/>
      <c r="AM39" s="726"/>
      <c r="AN39" s="727"/>
      <c r="AO39" s="725">
        <v>1</v>
      </c>
      <c r="AP39" s="726"/>
      <c r="AQ39" s="726"/>
      <c r="AR39" s="726"/>
      <c r="AS39" s="727"/>
      <c r="AT39" s="725">
        <v>1</v>
      </c>
      <c r="AU39" s="726"/>
      <c r="AV39" s="726"/>
      <c r="AW39" s="726"/>
      <c r="AX39" s="727"/>
      <c r="AY39" s="725">
        <v>1</v>
      </c>
      <c r="AZ39" s="726"/>
      <c r="BA39" s="726"/>
      <c r="BB39" s="726"/>
      <c r="BC39" s="727"/>
      <c r="BD39" s="725">
        <v>1</v>
      </c>
      <c r="BE39" s="726"/>
      <c r="BF39" s="726"/>
      <c r="BG39" s="726"/>
      <c r="BH39" s="727"/>
      <c r="BI39" s="725">
        <v>1</v>
      </c>
      <c r="BJ39" s="726"/>
      <c r="BK39" s="726"/>
      <c r="BL39" s="726"/>
      <c r="BM39" s="727"/>
    </row>
    <row r="40" spans="1:65" s="491" customFormat="1" ht="75" outlineLevel="1" x14ac:dyDescent="0.25">
      <c r="A40" s="489" t="s">
        <v>20</v>
      </c>
      <c r="B40" s="256" t="s">
        <v>385</v>
      </c>
      <c r="C40" s="256" t="s">
        <v>384</v>
      </c>
      <c r="D40" s="501" t="s">
        <v>350</v>
      </c>
      <c r="E40" s="500"/>
      <c r="F40" s="256" t="s">
        <v>349</v>
      </c>
      <c r="G40" s="256" t="s">
        <v>104</v>
      </c>
      <c r="H40" s="499">
        <v>65000</v>
      </c>
      <c r="I40" s="498">
        <v>111300</v>
      </c>
      <c r="J40" s="497">
        <v>2380</v>
      </c>
      <c r="K40" s="497">
        <v>1400</v>
      </c>
      <c r="L40" s="496">
        <v>24920</v>
      </c>
      <c r="M40" s="443" t="s">
        <v>126</v>
      </c>
      <c r="N40" s="498">
        <v>111300</v>
      </c>
      <c r="O40" s="497">
        <v>2380</v>
      </c>
      <c r="P40" s="497">
        <v>1400</v>
      </c>
      <c r="Q40" s="496">
        <v>24920</v>
      </c>
      <c r="R40" s="255" t="s">
        <v>126</v>
      </c>
      <c r="S40" s="437"/>
      <c r="T40" s="437"/>
      <c r="U40" s="437"/>
      <c r="V40" s="437"/>
      <c r="W40" s="437"/>
      <c r="X40" s="437"/>
      <c r="Y40" s="495" t="s">
        <v>20</v>
      </c>
      <c r="Z40" s="494">
        <v>10658</v>
      </c>
      <c r="AA40" s="493">
        <v>154</v>
      </c>
      <c r="AB40" s="493">
        <v>84</v>
      </c>
      <c r="AC40" s="493">
        <v>1643</v>
      </c>
      <c r="AD40" s="492" t="s">
        <v>126</v>
      </c>
      <c r="AE40" s="494">
        <v>16529</v>
      </c>
      <c r="AF40" s="493">
        <v>214</v>
      </c>
      <c r="AG40" s="493">
        <v>277</v>
      </c>
      <c r="AH40" s="493">
        <v>3427</v>
      </c>
      <c r="AI40" s="492" t="s">
        <v>126</v>
      </c>
      <c r="AJ40" s="494">
        <v>29422</v>
      </c>
      <c r="AK40" s="493">
        <v>529</v>
      </c>
      <c r="AL40" s="493">
        <v>187</v>
      </c>
      <c r="AM40" s="493">
        <v>9308</v>
      </c>
      <c r="AN40" s="492" t="s">
        <v>126</v>
      </c>
      <c r="AO40" s="494">
        <v>2765</v>
      </c>
      <c r="AP40" s="493">
        <v>51</v>
      </c>
      <c r="AQ40" s="493">
        <v>42</v>
      </c>
      <c r="AR40" s="493">
        <v>2492</v>
      </c>
      <c r="AS40" s="492" t="s">
        <v>126</v>
      </c>
      <c r="AT40" s="494">
        <v>25724</v>
      </c>
      <c r="AU40" s="493">
        <v>278</v>
      </c>
      <c r="AV40" s="493">
        <v>30</v>
      </c>
      <c r="AW40" s="493">
        <v>1727</v>
      </c>
      <c r="AX40" s="492" t="s">
        <v>126</v>
      </c>
      <c r="AY40" s="494">
        <v>13413</v>
      </c>
      <c r="AZ40" s="493">
        <v>143</v>
      </c>
      <c r="BA40" s="493">
        <v>24</v>
      </c>
      <c r="BB40" s="493">
        <v>1702</v>
      </c>
      <c r="BC40" s="492" t="s">
        <v>126</v>
      </c>
      <c r="BD40" s="494">
        <v>7903</v>
      </c>
      <c r="BE40" s="493">
        <v>968</v>
      </c>
      <c r="BF40" s="493">
        <v>755</v>
      </c>
      <c r="BG40" s="493">
        <v>2915</v>
      </c>
      <c r="BH40" s="492" t="s">
        <v>126</v>
      </c>
      <c r="BI40" s="494">
        <v>4886</v>
      </c>
      <c r="BJ40" s="493">
        <v>41</v>
      </c>
      <c r="BK40" s="493">
        <v>0</v>
      </c>
      <c r="BL40" s="493">
        <v>1706</v>
      </c>
      <c r="BM40" s="492" t="s">
        <v>126</v>
      </c>
    </row>
    <row r="41" spans="1:65" ht="23.25" outlineLevel="1" x14ac:dyDescent="0.35">
      <c r="A41" s="38"/>
      <c r="B41" s="69"/>
      <c r="C41" s="69"/>
      <c r="D41" s="69"/>
      <c r="E41" s="69"/>
      <c r="F41" s="69"/>
      <c r="G41" s="69"/>
      <c r="H41" s="69"/>
      <c r="I41" s="69"/>
      <c r="J41" s="69"/>
      <c r="K41" s="69"/>
      <c r="L41" s="38"/>
      <c r="M41" s="38"/>
      <c r="N41" s="38"/>
      <c r="O41" s="38"/>
      <c r="P41" s="38"/>
      <c r="Q41" s="38"/>
      <c r="R41" s="6"/>
      <c r="S41" s="6"/>
      <c r="T41" s="38"/>
      <c r="U41" s="38"/>
      <c r="V41" s="38"/>
      <c r="W41" s="38"/>
      <c r="X41" s="75"/>
      <c r="Y41" s="76"/>
      <c r="Z41" s="76"/>
      <c r="AA41" s="76"/>
      <c r="AB41" s="76"/>
      <c r="AC41" s="76"/>
      <c r="AD41" s="76"/>
      <c r="AE41" s="67"/>
      <c r="AF41" s="67"/>
      <c r="AG41" s="67"/>
      <c r="AH41" s="67"/>
      <c r="AI41" s="67"/>
      <c r="AJ41" s="67"/>
      <c r="AK41" s="67"/>
      <c r="AL41" s="67"/>
      <c r="AM41" s="67"/>
      <c r="AN41" s="67"/>
      <c r="AO41" s="67"/>
      <c r="AP41" s="67"/>
      <c r="AQ41" s="67"/>
      <c r="AR41" s="67"/>
      <c r="AS41" s="67"/>
      <c r="AT41" s="67"/>
      <c r="AU41" s="67"/>
      <c r="AV41" s="67"/>
      <c r="AW41" s="67"/>
      <c r="AX41" s="67"/>
      <c r="AY41" s="67"/>
      <c r="AZ41" s="67"/>
      <c r="BA41" s="67"/>
      <c r="BB41" s="67"/>
      <c r="BC41" s="67"/>
      <c r="BD41" s="67"/>
      <c r="BE41" s="67"/>
      <c r="BF41" s="67"/>
      <c r="BG41" s="67"/>
      <c r="BH41" s="67"/>
      <c r="BI41" s="67"/>
      <c r="BJ41" s="67"/>
      <c r="BK41" s="68"/>
      <c r="BL41" s="68"/>
      <c r="BM41" s="68"/>
    </row>
    <row r="42" spans="1:65" ht="21" outlineLevel="1" x14ac:dyDescent="0.35">
      <c r="A42" s="386" t="s">
        <v>440</v>
      </c>
      <c r="B42" s="386"/>
      <c r="C42" s="386"/>
      <c r="D42" s="386"/>
      <c r="E42" s="386"/>
      <c r="F42" s="386"/>
      <c r="G42" s="386"/>
      <c r="H42" s="209"/>
      <c r="I42" s="209"/>
      <c r="J42" s="209"/>
      <c r="K42" s="209"/>
      <c r="L42" s="209"/>
      <c r="M42" s="209"/>
      <c r="N42" s="209"/>
      <c r="O42" s="209"/>
      <c r="P42" s="209"/>
      <c r="Q42" s="209"/>
      <c r="R42" s="38"/>
      <c r="S42" s="38"/>
      <c r="T42" s="38"/>
      <c r="U42" s="38"/>
      <c r="V42" s="38"/>
      <c r="W42" s="38"/>
      <c r="X42" s="68"/>
      <c r="Y42" s="614"/>
      <c r="Z42" s="614"/>
      <c r="AA42" s="614"/>
      <c r="AB42" s="614"/>
      <c r="AC42" s="614"/>
      <c r="AD42" s="614"/>
      <c r="AE42" s="614"/>
      <c r="AF42" s="614"/>
      <c r="AG42" s="614"/>
      <c r="AH42" s="614"/>
      <c r="AI42" s="614"/>
      <c r="AJ42" s="614"/>
      <c r="AK42" s="614"/>
      <c r="AL42" s="614"/>
      <c r="AM42" s="614"/>
      <c r="AN42" s="614"/>
      <c r="AO42" s="614"/>
      <c r="AP42" s="614"/>
      <c r="AQ42" s="614"/>
      <c r="AR42" s="614"/>
      <c r="AS42" s="614"/>
      <c r="AT42" s="614"/>
      <c r="AU42" s="614"/>
      <c r="AV42" s="614"/>
      <c r="AW42" s="614"/>
      <c r="AX42" s="614"/>
      <c r="AY42" s="614"/>
      <c r="AZ42" s="614"/>
      <c r="BA42" s="614"/>
      <c r="BB42" s="614"/>
      <c r="BC42" s="614"/>
      <c r="BD42" s="614"/>
      <c r="BE42" s="614"/>
      <c r="BF42" s="614"/>
      <c r="BG42" s="614"/>
      <c r="BH42" s="614"/>
      <c r="BI42" s="614"/>
      <c r="BJ42" s="614"/>
      <c r="BK42" s="614"/>
      <c r="BL42" s="614"/>
      <c r="BM42" s="68"/>
    </row>
    <row r="43" spans="1:65" outlineLevel="1" x14ac:dyDescent="0.25">
      <c r="A43" s="615" t="s">
        <v>383</v>
      </c>
      <c r="B43" s="616"/>
      <c r="C43" s="616"/>
      <c r="D43" s="616"/>
      <c r="E43" s="616"/>
      <c r="F43" s="616"/>
      <c r="G43" s="616"/>
      <c r="H43" s="253"/>
      <c r="I43" s="253"/>
      <c r="J43" s="253"/>
      <c r="K43" s="38"/>
      <c r="L43" s="38"/>
      <c r="M43" s="38"/>
      <c r="N43" s="38"/>
      <c r="O43" s="38"/>
      <c r="P43" s="38"/>
      <c r="Q43" s="77"/>
      <c r="R43" s="78"/>
      <c r="S43" s="78"/>
      <c r="T43" s="78"/>
      <c r="U43" s="78"/>
      <c r="V43" s="78"/>
      <c r="W43" s="78"/>
      <c r="X43" s="78"/>
      <c r="Y43" s="78"/>
      <c r="Z43" s="78"/>
      <c r="AA43" s="78"/>
      <c r="AB43" s="78"/>
      <c r="AC43" s="78"/>
      <c r="AD43" s="78"/>
      <c r="AE43" s="78"/>
      <c r="AF43" s="78"/>
      <c r="AG43" s="78"/>
      <c r="AH43" s="78"/>
      <c r="AI43" s="78"/>
      <c r="AJ43" s="78"/>
      <c r="AK43" s="78"/>
      <c r="AL43" s="78"/>
      <c r="AM43" s="78"/>
      <c r="AN43" s="78"/>
      <c r="AO43" s="78"/>
      <c r="AP43" s="78"/>
      <c r="AQ43" s="78"/>
      <c r="AR43" s="78"/>
      <c r="AS43" s="78"/>
      <c r="AT43" s="78"/>
      <c r="AU43" s="78"/>
      <c r="AV43" s="78"/>
      <c r="AW43" s="78"/>
      <c r="AX43" s="78"/>
      <c r="AY43" s="78"/>
      <c r="AZ43" s="78"/>
      <c r="BA43" s="78"/>
      <c r="BB43" s="78"/>
      <c r="BC43" s="78"/>
      <c r="BD43" s="78"/>
      <c r="BE43" s="78"/>
      <c r="BF43" s="68"/>
    </row>
    <row r="44" spans="1:65" outlineLevel="1" x14ac:dyDescent="0.25">
      <c r="A44" s="705" t="s">
        <v>382</v>
      </c>
      <c r="B44" s="706"/>
      <c r="C44" s="706"/>
      <c r="D44" s="706"/>
      <c r="E44" s="706"/>
      <c r="F44" s="706"/>
      <c r="G44" s="706"/>
      <c r="H44" s="80"/>
      <c r="I44" s="80"/>
      <c r="J44" s="80"/>
      <c r="K44" s="38"/>
      <c r="L44" s="38"/>
      <c r="M44" s="38"/>
      <c r="N44" s="38"/>
      <c r="O44" s="38"/>
      <c r="P44" s="38"/>
      <c r="Q44" s="77"/>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S44" s="79"/>
      <c r="AT44" s="79"/>
      <c r="AU44" s="79"/>
      <c r="AV44" s="79"/>
      <c r="AW44" s="79"/>
      <c r="AX44" s="79"/>
      <c r="AY44" s="79"/>
      <c r="AZ44" s="79"/>
      <c r="BA44" s="79"/>
      <c r="BB44" s="79"/>
      <c r="BC44" s="79"/>
      <c r="BD44" s="79"/>
      <c r="BE44" s="79"/>
      <c r="BF44" s="68"/>
    </row>
    <row r="45" spans="1:65" outlineLevel="1" x14ac:dyDescent="0.25">
      <c r="A45" s="615" t="s">
        <v>381</v>
      </c>
      <c r="B45" s="616"/>
      <c r="C45" s="616"/>
      <c r="D45" s="616"/>
      <c r="E45" s="616"/>
      <c r="F45" s="616"/>
      <c r="G45" s="616"/>
      <c r="H45" s="80"/>
      <c r="I45" s="80"/>
      <c r="J45" s="80"/>
      <c r="K45" s="38"/>
      <c r="L45" s="38"/>
      <c r="M45" s="38"/>
      <c r="N45" s="38"/>
      <c r="O45" s="38"/>
      <c r="P45" s="38"/>
      <c r="Q45" s="77"/>
      <c r="R45" s="79"/>
      <c r="S45" s="79"/>
      <c r="T45" s="79"/>
      <c r="U45" s="79"/>
      <c r="V45" s="79"/>
      <c r="W45" s="79"/>
      <c r="X45" s="79"/>
      <c r="Y45" s="79"/>
      <c r="Z45" s="79"/>
      <c r="AA45" s="79"/>
      <c r="AB45" s="79"/>
      <c r="AC45" s="79"/>
      <c r="AD45" s="79"/>
      <c r="AE45" s="79"/>
      <c r="AF45" s="79"/>
      <c r="AG45" s="79"/>
      <c r="AH45" s="79"/>
      <c r="AI45" s="79"/>
      <c r="AJ45" s="79"/>
      <c r="AK45" s="79"/>
      <c r="AL45" s="79"/>
      <c r="AM45" s="79"/>
      <c r="AN45" s="79"/>
      <c r="AO45" s="79"/>
      <c r="AP45" s="79"/>
      <c r="AQ45" s="79"/>
      <c r="AR45" s="79"/>
      <c r="AS45" s="79"/>
      <c r="AT45" s="79"/>
      <c r="AU45" s="79"/>
      <c r="AV45" s="79"/>
      <c r="AW45" s="79"/>
      <c r="AX45" s="79"/>
      <c r="AY45" s="79"/>
      <c r="AZ45" s="79"/>
      <c r="BA45" s="79"/>
      <c r="BB45" s="79"/>
      <c r="BC45" s="79"/>
      <c r="BD45" s="79"/>
      <c r="BE45" s="79"/>
      <c r="BF45" s="68"/>
    </row>
    <row r="46" spans="1:65" outlineLevel="1" x14ac:dyDescent="0.25">
      <c r="A46" s="705" t="s">
        <v>380</v>
      </c>
      <c r="B46" s="706"/>
      <c r="C46" s="706"/>
      <c r="D46" s="706"/>
      <c r="E46" s="706"/>
      <c r="F46" s="706"/>
      <c r="G46" s="706"/>
      <c r="H46" s="80"/>
      <c r="I46" s="80"/>
      <c r="J46" s="80"/>
      <c r="K46" s="38"/>
      <c r="L46" s="38"/>
      <c r="M46" s="38"/>
      <c r="N46" s="38"/>
      <c r="O46" s="38"/>
      <c r="P46" s="38"/>
      <c r="Q46" s="77"/>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S46" s="79"/>
      <c r="AT46" s="79"/>
      <c r="AU46" s="79"/>
      <c r="AV46" s="79"/>
      <c r="AW46" s="79"/>
      <c r="AX46" s="79"/>
      <c r="AY46" s="79"/>
      <c r="AZ46" s="79"/>
      <c r="BA46" s="79"/>
      <c r="BB46" s="79"/>
      <c r="BC46" s="79"/>
      <c r="BD46" s="79"/>
      <c r="BE46" s="79"/>
      <c r="BF46" s="68"/>
    </row>
    <row r="47" spans="1:65" outlineLevel="1" x14ac:dyDescent="0.25">
      <c r="A47" s="615" t="s">
        <v>379</v>
      </c>
      <c r="B47" s="616"/>
      <c r="C47" s="616"/>
      <c r="D47" s="616"/>
      <c r="E47" s="616"/>
      <c r="F47" s="616"/>
      <c r="G47" s="616"/>
      <c r="H47" s="80"/>
      <c r="I47" s="80"/>
      <c r="J47" s="80"/>
      <c r="K47" s="38"/>
      <c r="L47" s="38"/>
      <c r="M47" s="38"/>
      <c r="N47" s="38"/>
      <c r="O47" s="38"/>
      <c r="P47" s="38"/>
      <c r="Q47" s="77"/>
      <c r="R47" s="79"/>
      <c r="S47" s="79"/>
      <c r="T47" s="79"/>
      <c r="U47" s="79"/>
      <c r="V47" s="79"/>
      <c r="W47" s="79"/>
      <c r="X47" s="79"/>
      <c r="Y47" s="79"/>
      <c r="Z47" s="79"/>
      <c r="AA47" s="79"/>
      <c r="AB47" s="79"/>
      <c r="AC47" s="79"/>
      <c r="AD47" s="79"/>
      <c r="AE47" s="79"/>
      <c r="AF47" s="79"/>
      <c r="AG47" s="79"/>
      <c r="AH47" s="79"/>
      <c r="AI47" s="79"/>
      <c r="AJ47" s="79"/>
      <c r="AK47" s="79"/>
      <c r="AL47" s="79"/>
      <c r="AM47" s="79"/>
      <c r="AN47" s="79"/>
      <c r="AO47" s="79"/>
      <c r="AP47" s="79"/>
      <c r="AQ47" s="79"/>
      <c r="AR47" s="79"/>
      <c r="AS47" s="79"/>
      <c r="AT47" s="79"/>
      <c r="AU47" s="79"/>
      <c r="AV47" s="79"/>
      <c r="AW47" s="79"/>
      <c r="AX47" s="79"/>
      <c r="AY47" s="79"/>
      <c r="AZ47" s="79"/>
      <c r="BA47" s="79"/>
      <c r="BB47" s="79"/>
      <c r="BC47" s="79"/>
      <c r="BD47" s="79"/>
      <c r="BE47" s="79"/>
      <c r="BF47" s="68"/>
    </row>
    <row r="48" spans="1:65" outlineLevel="1" x14ac:dyDescent="0.25">
      <c r="A48" s="705" t="s">
        <v>378</v>
      </c>
      <c r="B48" s="706"/>
      <c r="C48" s="706"/>
      <c r="D48" s="706"/>
      <c r="E48" s="706"/>
      <c r="F48" s="706"/>
      <c r="G48" s="706"/>
      <c r="H48" s="80"/>
      <c r="I48" s="80"/>
      <c r="J48" s="80"/>
      <c r="K48" s="38"/>
      <c r="L48" s="38"/>
      <c r="M48" s="38"/>
      <c r="N48" s="38"/>
      <c r="O48" s="38"/>
      <c r="P48" s="38"/>
      <c r="Q48" s="77"/>
      <c r="R48" s="79"/>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S48" s="79"/>
      <c r="AT48" s="79"/>
      <c r="AU48" s="79"/>
      <c r="AV48" s="79"/>
      <c r="AW48" s="79"/>
      <c r="AX48" s="79"/>
      <c r="AY48" s="79"/>
      <c r="AZ48" s="79"/>
      <c r="BA48" s="79"/>
      <c r="BB48" s="79"/>
      <c r="BC48" s="79"/>
      <c r="BD48" s="79"/>
      <c r="BE48" s="79"/>
      <c r="BF48" s="68"/>
    </row>
    <row r="49" spans="1:65" outlineLevel="1" x14ac:dyDescent="0.25">
      <c r="A49" s="676" t="s">
        <v>377</v>
      </c>
      <c r="B49" s="677"/>
      <c r="C49" s="677"/>
      <c r="D49" s="677"/>
      <c r="E49" s="677"/>
      <c r="F49" s="677"/>
      <c r="G49" s="677"/>
      <c r="H49" s="80"/>
      <c r="I49" s="80"/>
      <c r="J49" s="80"/>
      <c r="K49" s="38"/>
      <c r="L49" s="38"/>
      <c r="M49" s="38"/>
      <c r="N49" s="38"/>
      <c r="O49" s="38"/>
      <c r="P49" s="38"/>
      <c r="Q49" s="77"/>
      <c r="R49" s="79"/>
      <c r="S49" s="79"/>
      <c r="T49" s="79"/>
      <c r="U49" s="79"/>
      <c r="V49" s="79"/>
      <c r="W49" s="79"/>
      <c r="X49" s="79"/>
      <c r="Y49" s="79"/>
      <c r="Z49" s="79"/>
      <c r="AA49" s="79"/>
      <c r="AB49" s="79"/>
      <c r="AC49" s="79"/>
      <c r="AD49" s="79"/>
      <c r="AE49" s="79"/>
      <c r="AF49" s="79"/>
      <c r="AG49" s="79"/>
      <c r="AH49" s="79"/>
      <c r="AI49" s="79"/>
      <c r="AJ49" s="79"/>
      <c r="AK49" s="79"/>
      <c r="AL49" s="79"/>
      <c r="AM49" s="79"/>
      <c r="AN49" s="79"/>
      <c r="AO49" s="79"/>
      <c r="AP49" s="79"/>
      <c r="AQ49" s="79"/>
      <c r="AR49" s="79"/>
      <c r="AS49" s="79"/>
      <c r="AT49" s="79"/>
      <c r="AU49" s="79"/>
      <c r="AV49" s="79"/>
      <c r="AW49" s="79"/>
      <c r="AX49" s="79"/>
      <c r="AY49" s="79"/>
      <c r="AZ49" s="79"/>
      <c r="BA49" s="79"/>
      <c r="BB49" s="79"/>
      <c r="BC49" s="79"/>
      <c r="BD49" s="79"/>
      <c r="BE49" s="79"/>
      <c r="BF49" s="68"/>
    </row>
    <row r="50" spans="1:65" outlineLevel="1" x14ac:dyDescent="0.25">
      <c r="A50" s="705" t="s">
        <v>376</v>
      </c>
      <c r="B50" s="706"/>
      <c r="C50" s="706"/>
      <c r="D50" s="706"/>
      <c r="E50" s="706"/>
      <c r="F50" s="706"/>
      <c r="G50" s="706"/>
      <c r="H50" s="80"/>
      <c r="I50" s="80"/>
      <c r="J50" s="80"/>
      <c r="K50" s="38"/>
      <c r="L50" s="38"/>
      <c r="M50" s="38"/>
      <c r="N50" s="38"/>
      <c r="O50" s="38"/>
      <c r="P50" s="38"/>
      <c r="Q50" s="77"/>
      <c r="R50" s="79"/>
      <c r="S50" s="79"/>
      <c r="T50" s="79"/>
      <c r="U50" s="79"/>
      <c r="V50" s="79"/>
      <c r="W50" s="79"/>
      <c r="X50" s="79"/>
      <c r="Y50" s="79"/>
      <c r="Z50" s="79"/>
      <c r="AA50" s="79"/>
      <c r="AB50" s="79"/>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79"/>
      <c r="BE50" s="79"/>
      <c r="BF50" s="68"/>
    </row>
    <row r="51" spans="1:65" x14ac:dyDescent="0.25">
      <c r="A51" s="38"/>
      <c r="B51" s="38"/>
      <c r="C51" s="38"/>
      <c r="D51" s="38"/>
      <c r="E51" s="38"/>
      <c r="F51" s="38"/>
      <c r="G51" s="38"/>
      <c r="H51" s="38"/>
      <c r="I51" s="38"/>
      <c r="J51" s="38"/>
      <c r="K51" s="38"/>
      <c r="L51" s="38"/>
      <c r="M51" s="38"/>
      <c r="N51" s="38"/>
      <c r="O51" s="38"/>
      <c r="P51" s="38"/>
      <c r="Q51" s="38"/>
      <c r="R51" s="38"/>
      <c r="S51" s="38"/>
      <c r="T51" s="38"/>
      <c r="U51" s="38"/>
      <c r="V51" s="38"/>
      <c r="W51" s="38"/>
      <c r="X51" s="68"/>
      <c r="Y51" s="68"/>
      <c r="Z51" s="68"/>
      <c r="AA51" s="68"/>
      <c r="AB51" s="68"/>
      <c r="AC51" s="68"/>
      <c r="AD51" s="68"/>
      <c r="AE51" s="68"/>
      <c r="AF51" s="68"/>
      <c r="AG51" s="68"/>
      <c r="AH51" s="68"/>
      <c r="AI51" s="68"/>
      <c r="AJ51" s="68"/>
      <c r="AK51" s="68"/>
      <c r="AL51" s="68"/>
      <c r="AM51" s="68"/>
      <c r="AN51" s="68"/>
      <c r="AO51" s="68"/>
      <c r="AP51" s="68"/>
      <c r="AQ51" s="68"/>
      <c r="AR51" s="68"/>
      <c r="AS51" s="68"/>
      <c r="AT51" s="68"/>
      <c r="AU51" s="68"/>
      <c r="AV51" s="68"/>
      <c r="AW51" s="68"/>
      <c r="AX51" s="68"/>
      <c r="AY51" s="68"/>
      <c r="AZ51" s="68"/>
      <c r="BA51" s="68"/>
      <c r="BB51" s="68"/>
      <c r="BC51" s="68"/>
      <c r="BD51" s="68"/>
      <c r="BE51" s="68"/>
      <c r="BF51" s="68"/>
      <c r="BG51" s="68"/>
      <c r="BH51" s="68"/>
      <c r="BI51" s="68"/>
      <c r="BJ51" s="68"/>
      <c r="BK51" s="68"/>
      <c r="BL51" s="68"/>
      <c r="BM51" s="68"/>
    </row>
    <row r="52" spans="1:65" s="1" customFormat="1" ht="23.25" x14ac:dyDescent="0.25">
      <c r="A52" s="562" t="s">
        <v>441</v>
      </c>
      <c r="B52" s="562"/>
      <c r="C52" s="562"/>
      <c r="D52" s="562"/>
      <c r="E52" s="562"/>
      <c r="F52" s="562"/>
      <c r="G52" s="562"/>
      <c r="H52" s="562"/>
      <c r="I52" s="562"/>
      <c r="J52" s="562"/>
      <c r="K52" s="562"/>
      <c r="L52" s="562"/>
      <c r="M52" s="562"/>
      <c r="N52" s="562"/>
      <c r="O52" s="562"/>
      <c r="P52" s="562"/>
      <c r="Q52" s="562"/>
      <c r="R52" s="67"/>
      <c r="S52" s="67"/>
      <c r="T52" s="67"/>
      <c r="U52" s="67"/>
      <c r="V52" s="67"/>
      <c r="W52" s="67"/>
      <c r="X52" s="67"/>
      <c r="Y52" s="67"/>
      <c r="Z52" s="67"/>
      <c r="AA52" s="67"/>
      <c r="AB52" s="67"/>
      <c r="AC52" s="67"/>
      <c r="AD52" s="67"/>
      <c r="AE52" s="67"/>
      <c r="AF52" s="67"/>
      <c r="AG52" s="67"/>
      <c r="AH52" s="67"/>
      <c r="AI52" s="67"/>
      <c r="AJ52" s="67"/>
      <c r="AK52" s="67"/>
      <c r="AL52" s="67"/>
      <c r="AM52" s="67"/>
      <c r="AN52" s="67"/>
      <c r="AO52" s="67"/>
      <c r="AP52" s="67"/>
      <c r="AQ52" s="67"/>
      <c r="AR52" s="67"/>
      <c r="AS52" s="67"/>
      <c r="AT52" s="67"/>
      <c r="AU52" s="67"/>
      <c r="AV52" s="67"/>
      <c r="AW52" s="67"/>
      <c r="AX52" s="67"/>
      <c r="AY52" s="67"/>
      <c r="AZ52" s="67"/>
      <c r="BA52" s="67"/>
      <c r="BB52" s="67"/>
      <c r="BC52" s="67"/>
      <c r="BD52" s="67"/>
      <c r="BE52" s="67"/>
      <c r="BF52" s="67"/>
      <c r="BG52" s="67"/>
      <c r="BH52" s="67"/>
      <c r="BI52" s="6"/>
      <c r="BJ52" s="6"/>
      <c r="BK52" s="6"/>
      <c r="BL52" s="6"/>
    </row>
    <row r="53" spans="1:65" s="8" customFormat="1" ht="23.25" x14ac:dyDescent="0.35">
      <c r="A53" s="72"/>
      <c r="B53" s="72"/>
      <c r="C53" s="72"/>
      <c r="D53" s="72"/>
      <c r="E53" s="73"/>
      <c r="F53" s="73"/>
      <c r="G53" s="73"/>
      <c r="H53" s="73"/>
      <c r="I53" s="73"/>
      <c r="J53" s="73"/>
      <c r="K53" s="73"/>
      <c r="L53" s="73"/>
      <c r="M53" s="73"/>
      <c r="N53" s="73"/>
      <c r="O53" s="73"/>
      <c r="P53" s="67"/>
      <c r="Q53" s="67"/>
      <c r="R53" s="67"/>
      <c r="S53" s="67"/>
      <c r="T53" s="67"/>
      <c r="U53" s="67"/>
      <c r="V53" s="67"/>
      <c r="W53" s="67"/>
      <c r="X53" s="67"/>
      <c r="Y53" s="67"/>
      <c r="Z53" s="67"/>
      <c r="AA53" s="67"/>
      <c r="AB53" s="67"/>
      <c r="AC53" s="67"/>
      <c r="AD53" s="67"/>
      <c r="AE53" s="67"/>
      <c r="AF53" s="67"/>
      <c r="AG53" s="67"/>
      <c r="AH53" s="67"/>
      <c r="AI53" s="67"/>
      <c r="AJ53" s="67"/>
      <c r="AK53" s="67"/>
      <c r="AL53" s="67"/>
      <c r="AM53" s="67"/>
      <c r="AN53" s="67"/>
      <c r="AO53" s="67"/>
      <c r="AP53" s="67"/>
      <c r="AQ53" s="67"/>
      <c r="AR53" s="67"/>
      <c r="AS53" s="67"/>
      <c r="AT53" s="67"/>
      <c r="AU53" s="67"/>
      <c r="AV53" s="67"/>
      <c r="AW53" s="67"/>
      <c r="AX53" s="67"/>
      <c r="AY53" s="67"/>
      <c r="AZ53" s="67"/>
      <c r="BA53" s="67"/>
      <c r="BB53" s="67"/>
      <c r="BC53" s="67"/>
      <c r="BD53" s="67"/>
      <c r="BE53" s="67"/>
      <c r="BF53" s="67"/>
      <c r="BG53" s="67"/>
      <c r="BH53" s="67"/>
      <c r="BI53" s="67"/>
      <c r="BJ53" s="67"/>
      <c r="BK53" s="67"/>
      <c r="BL53" s="67"/>
    </row>
    <row r="54" spans="1:65" s="1" customFormat="1" ht="24" outlineLevel="1" thickBot="1" x14ac:dyDescent="0.4">
      <c r="A54" s="38"/>
      <c r="B54" s="275" t="s">
        <v>9</v>
      </c>
      <c r="C54" s="274" t="s">
        <v>51</v>
      </c>
      <c r="D54" s="273">
        <v>2018</v>
      </c>
      <c r="E54" s="272">
        <v>2019</v>
      </c>
      <c r="F54" s="669">
        <v>2020</v>
      </c>
      <c r="G54" s="670"/>
      <c r="H54" s="69"/>
      <c r="I54" s="69"/>
      <c r="J54" s="69"/>
      <c r="K54" s="69"/>
      <c r="L54" s="69"/>
      <c r="M54" s="69"/>
      <c r="N54" s="6"/>
      <c r="O54" s="6"/>
      <c r="P54" s="6"/>
      <c r="Q54" s="671"/>
      <c r="R54" s="671"/>
      <c r="S54" s="671"/>
      <c r="T54" s="671"/>
      <c r="U54" s="671"/>
      <c r="V54" s="671"/>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row>
    <row r="55" spans="1:65" s="1" customFormat="1" ht="23.25" outlineLevel="1" x14ac:dyDescent="0.35">
      <c r="A55" s="6"/>
      <c r="B55" s="271" t="s">
        <v>27</v>
      </c>
      <c r="C55" s="270">
        <v>10000000</v>
      </c>
      <c r="D55" s="269">
        <v>11000000</v>
      </c>
      <c r="E55" s="268" t="s">
        <v>46</v>
      </c>
      <c r="F55" s="672" t="s">
        <v>47</v>
      </c>
      <c r="G55" s="673"/>
      <c r="H55" s="69"/>
      <c r="I55" s="69"/>
      <c r="J55" s="69"/>
      <c r="K55" s="69"/>
      <c r="L55" s="69"/>
      <c r="M55" s="69"/>
      <c r="N55" s="6"/>
      <c r="O55" s="6"/>
      <c r="P55" s="387"/>
      <c r="Q55" s="387"/>
      <c r="R55" s="387"/>
      <c r="S55" s="387"/>
      <c r="T55" s="387"/>
      <c r="U55" s="6"/>
      <c r="V55" s="6"/>
      <c r="W55" s="6"/>
      <c r="X55" s="6"/>
      <c r="Y55" s="6"/>
      <c r="Z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row>
    <row r="56" spans="1:65" s="1" customFormat="1" ht="23.25" outlineLevel="1" x14ac:dyDescent="0.35">
      <c r="A56" s="38"/>
      <c r="B56" s="267" t="s">
        <v>25</v>
      </c>
      <c r="C56" s="266">
        <v>0.6</v>
      </c>
      <c r="D56" s="265">
        <v>0.6</v>
      </c>
      <c r="E56" s="264" t="s">
        <v>46</v>
      </c>
      <c r="F56" s="674" t="s">
        <v>47</v>
      </c>
      <c r="G56" s="675"/>
      <c r="H56" s="69"/>
      <c r="I56" s="69"/>
      <c r="J56" s="69"/>
      <c r="K56" s="69"/>
      <c r="L56" s="69"/>
      <c r="M56" s="69"/>
      <c r="N56" s="69"/>
      <c r="O56" s="69"/>
      <c r="P56" s="69"/>
      <c r="Q56" s="6"/>
      <c r="R56" s="6"/>
      <c r="S56" s="6"/>
      <c r="T56" s="387"/>
      <c r="U56" s="387"/>
      <c r="V56" s="387"/>
      <c r="W56" s="387"/>
      <c r="X56" s="387"/>
      <c r="Y56" s="387"/>
      <c r="Z56" s="387"/>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row>
    <row r="57" spans="1:65" s="1" customFormat="1" ht="23.25" outlineLevel="1" x14ac:dyDescent="0.35">
      <c r="A57" s="38"/>
      <c r="B57" s="267" t="s">
        <v>26</v>
      </c>
      <c r="C57" s="266">
        <v>0.4</v>
      </c>
      <c r="D57" s="265">
        <v>0.4</v>
      </c>
      <c r="E57" s="264" t="s">
        <v>46</v>
      </c>
      <c r="F57" s="674" t="s">
        <v>47</v>
      </c>
      <c r="G57" s="675"/>
      <c r="H57" s="69"/>
      <c r="I57" s="69"/>
      <c r="J57" s="69"/>
      <c r="K57" s="69"/>
      <c r="L57" s="69"/>
      <c r="M57" s="69"/>
      <c r="N57" s="69"/>
      <c r="O57" s="69"/>
      <c r="P57" s="69"/>
      <c r="Q57" s="6"/>
      <c r="R57" s="6"/>
      <c r="S57" s="6"/>
      <c r="T57" s="387"/>
      <c r="U57" s="387"/>
      <c r="V57" s="387"/>
      <c r="W57" s="387"/>
      <c r="X57" s="387"/>
      <c r="Y57" s="387"/>
      <c r="Z57" s="387"/>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row>
    <row r="58" spans="1:65" s="1" customFormat="1" ht="23.25" outlineLevel="1" x14ac:dyDescent="0.35">
      <c r="A58" s="38"/>
      <c r="B58" s="263"/>
      <c r="C58" s="263"/>
      <c r="D58" s="69"/>
      <c r="E58" s="69"/>
      <c r="F58" s="69"/>
      <c r="G58" s="69"/>
      <c r="I58" s="69"/>
      <c r="J58" s="69"/>
      <c r="K58" s="69"/>
      <c r="L58" s="69"/>
      <c r="M58" s="69"/>
      <c r="N58" s="69"/>
      <c r="O58" s="69"/>
      <c r="P58" s="69"/>
      <c r="Q58" s="69"/>
      <c r="R58" s="6"/>
      <c r="S58" s="6"/>
      <c r="T58" s="6"/>
      <c r="U58" s="6"/>
      <c r="V58" s="6"/>
      <c r="W58" s="6"/>
      <c r="X58" s="6"/>
      <c r="Y58" s="74" t="s">
        <v>48</v>
      </c>
      <c r="Z58" s="5"/>
      <c r="AA58" s="5"/>
      <c r="AB58" s="5"/>
      <c r="AC58" s="5"/>
      <c r="AD58" s="5"/>
      <c r="AE58" s="5"/>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row>
    <row r="59" spans="1:65" ht="21" outlineLevel="1" x14ac:dyDescent="0.35">
      <c r="A59" s="692" t="s">
        <v>442</v>
      </c>
      <c r="B59" s="692"/>
      <c r="C59" s="692"/>
      <c r="D59" s="692"/>
      <c r="E59" s="692"/>
      <c r="F59" s="692"/>
      <c r="G59" s="693"/>
      <c r="H59" s="717" t="s">
        <v>1</v>
      </c>
      <c r="I59" s="652" t="s">
        <v>43</v>
      </c>
      <c r="J59" s="653"/>
      <c r="K59" s="653"/>
      <c r="L59" s="653"/>
      <c r="M59" s="654"/>
      <c r="N59" s="655" t="s">
        <v>50</v>
      </c>
      <c r="O59" s="656"/>
      <c r="P59" s="656"/>
      <c r="Q59" s="656"/>
      <c r="R59" s="657"/>
      <c r="S59" s="38"/>
      <c r="T59" s="38"/>
      <c r="U59" s="38"/>
      <c r="V59" s="38"/>
      <c r="W59" s="38"/>
      <c r="X59" s="38"/>
      <c r="Y59" s="38"/>
      <c r="Z59" s="620" t="s">
        <v>11</v>
      </c>
      <c r="AA59" s="621"/>
      <c r="AB59" s="621"/>
      <c r="AC59" s="621"/>
      <c r="AD59" s="622"/>
      <c r="AE59" s="620" t="s">
        <v>16</v>
      </c>
      <c r="AF59" s="621"/>
      <c r="AG59" s="621"/>
      <c r="AH59" s="621"/>
      <c r="AI59" s="622"/>
      <c r="AJ59" s="620" t="s">
        <v>24</v>
      </c>
      <c r="AK59" s="621"/>
      <c r="AL59" s="621"/>
      <c r="AM59" s="621"/>
      <c r="AN59" s="622"/>
      <c r="AO59" s="620" t="s">
        <v>13</v>
      </c>
      <c r="AP59" s="621"/>
      <c r="AQ59" s="621"/>
      <c r="AR59" s="621"/>
      <c r="AS59" s="622"/>
      <c r="AT59" s="620" t="s">
        <v>14</v>
      </c>
      <c r="AU59" s="621"/>
      <c r="AV59" s="621"/>
      <c r="AW59" s="621"/>
      <c r="AX59" s="622"/>
      <c r="AY59" s="620" t="s">
        <v>12</v>
      </c>
      <c r="AZ59" s="621"/>
      <c r="BA59" s="621"/>
      <c r="BB59" s="621"/>
      <c r="BC59" s="622"/>
      <c r="BD59" s="620" t="s">
        <v>17</v>
      </c>
      <c r="BE59" s="621"/>
      <c r="BF59" s="621"/>
      <c r="BG59" s="621"/>
      <c r="BH59" s="622"/>
      <c r="BI59" s="620" t="s">
        <v>15</v>
      </c>
      <c r="BJ59" s="621"/>
      <c r="BK59" s="621"/>
      <c r="BL59" s="621"/>
      <c r="BM59" s="622"/>
    </row>
    <row r="60" spans="1:65" ht="15.75" outlineLevel="1" thickBot="1" x14ac:dyDescent="0.3">
      <c r="A60" s="230" t="s">
        <v>6</v>
      </c>
      <c r="B60" s="229" t="s">
        <v>8</v>
      </c>
      <c r="C60" s="229" t="s">
        <v>3</v>
      </c>
      <c r="D60" s="661" t="s">
        <v>69</v>
      </c>
      <c r="E60" s="662"/>
      <c r="F60" s="228" t="s">
        <v>10</v>
      </c>
      <c r="G60" s="228" t="s">
        <v>0</v>
      </c>
      <c r="H60" s="718"/>
      <c r="I60" s="226" t="s">
        <v>22</v>
      </c>
      <c r="J60" s="227" t="s">
        <v>30</v>
      </c>
      <c r="K60" s="226" t="s">
        <v>29</v>
      </c>
      <c r="L60" s="227" t="s">
        <v>23</v>
      </c>
      <c r="M60" s="226" t="s">
        <v>49</v>
      </c>
      <c r="N60" s="261" t="s">
        <v>22</v>
      </c>
      <c r="O60" s="262" t="s">
        <v>30</v>
      </c>
      <c r="P60" s="261" t="s">
        <v>29</v>
      </c>
      <c r="Q60" s="262" t="s">
        <v>23</v>
      </c>
      <c r="R60" s="261" t="s">
        <v>49</v>
      </c>
      <c r="S60" s="38"/>
      <c r="T60" s="38"/>
      <c r="U60" s="38"/>
      <c r="V60" s="38"/>
      <c r="W60" s="38"/>
      <c r="X60" s="38"/>
      <c r="Y60" s="38"/>
      <c r="Z60" s="61" t="s">
        <v>22</v>
      </c>
      <c r="AA60" s="33" t="s">
        <v>30</v>
      </c>
      <c r="AB60" s="33" t="s">
        <v>29</v>
      </c>
      <c r="AC60" s="33" t="s">
        <v>23</v>
      </c>
      <c r="AD60" s="57" t="s">
        <v>49</v>
      </c>
      <c r="AE60" s="61" t="s">
        <v>22</v>
      </c>
      <c r="AF60" s="33" t="s">
        <v>30</v>
      </c>
      <c r="AG60" s="33" t="s">
        <v>29</v>
      </c>
      <c r="AH60" s="33" t="s">
        <v>23</v>
      </c>
      <c r="AI60" s="57" t="s">
        <v>49</v>
      </c>
      <c r="AJ60" s="61" t="s">
        <v>22</v>
      </c>
      <c r="AK60" s="33" t="s">
        <v>30</v>
      </c>
      <c r="AL60" s="33" t="s">
        <v>29</v>
      </c>
      <c r="AM60" s="33" t="s">
        <v>23</v>
      </c>
      <c r="AN60" s="57" t="s">
        <v>49</v>
      </c>
      <c r="AO60" s="61" t="s">
        <v>22</v>
      </c>
      <c r="AP60" s="33" t="s">
        <v>30</v>
      </c>
      <c r="AQ60" s="33" t="s">
        <v>29</v>
      </c>
      <c r="AR60" s="33" t="s">
        <v>23</v>
      </c>
      <c r="AS60" s="57" t="s">
        <v>49</v>
      </c>
      <c r="AT60" s="61" t="s">
        <v>22</v>
      </c>
      <c r="AU60" s="33" t="s">
        <v>30</v>
      </c>
      <c r="AV60" s="33" t="s">
        <v>29</v>
      </c>
      <c r="AW60" s="33" t="s">
        <v>23</v>
      </c>
      <c r="AX60" s="57" t="s">
        <v>49</v>
      </c>
      <c r="AY60" s="61" t="s">
        <v>22</v>
      </c>
      <c r="AZ60" s="33" t="s">
        <v>30</v>
      </c>
      <c r="BA60" s="33" t="s">
        <v>29</v>
      </c>
      <c r="BB60" s="33" t="s">
        <v>23</v>
      </c>
      <c r="BC60" s="57"/>
      <c r="BD60" s="61" t="s">
        <v>22</v>
      </c>
      <c r="BE60" s="33" t="s">
        <v>30</v>
      </c>
      <c r="BF60" s="33" t="s">
        <v>29</v>
      </c>
      <c r="BG60" s="33" t="s">
        <v>23</v>
      </c>
      <c r="BH60" s="57"/>
      <c r="BI60" s="61" t="s">
        <v>22</v>
      </c>
      <c r="BJ60" s="33" t="s">
        <v>30</v>
      </c>
      <c r="BK60" s="33" t="s">
        <v>29</v>
      </c>
      <c r="BL60" s="33" t="s">
        <v>23</v>
      </c>
      <c r="BM60" s="57" t="s">
        <v>49</v>
      </c>
    </row>
    <row r="61" spans="1:65" ht="180.75" outlineLevel="1" thickBot="1" x14ac:dyDescent="0.3">
      <c r="A61" s="444" t="s">
        <v>18</v>
      </c>
      <c r="B61" s="200" t="s">
        <v>375</v>
      </c>
      <c r="C61" s="200" t="s">
        <v>374</v>
      </c>
      <c r="D61" s="710" t="s">
        <v>373</v>
      </c>
      <c r="E61" s="711"/>
      <c r="F61" s="200" t="s">
        <v>372</v>
      </c>
      <c r="G61" s="200" t="s">
        <v>348</v>
      </c>
      <c r="H61" s="453" t="s">
        <v>371</v>
      </c>
      <c r="I61" s="213" t="s">
        <v>370</v>
      </c>
      <c r="J61" s="214" t="s">
        <v>369</v>
      </c>
      <c r="K61" s="487" t="s">
        <v>368</v>
      </c>
      <c r="L61" s="486" t="s">
        <v>367</v>
      </c>
      <c r="M61" s="260" t="s">
        <v>126</v>
      </c>
      <c r="N61" s="440">
        <v>0.75</v>
      </c>
      <c r="O61" s="439">
        <v>0.75</v>
      </c>
      <c r="P61" s="438">
        <v>0.75</v>
      </c>
      <c r="Q61" s="439">
        <v>0.75</v>
      </c>
      <c r="R61" s="259" t="s">
        <v>126</v>
      </c>
      <c r="S61" s="38"/>
      <c r="T61" s="38"/>
      <c r="U61" s="38"/>
      <c r="V61" s="38"/>
      <c r="W61" s="38"/>
      <c r="X61" s="38"/>
      <c r="Y61" s="65" t="s">
        <v>18</v>
      </c>
      <c r="Z61" s="483">
        <v>19031</v>
      </c>
      <c r="AA61" s="482">
        <v>274</v>
      </c>
      <c r="AB61" s="482">
        <v>150</v>
      </c>
      <c r="AC61" s="482">
        <v>2934</v>
      </c>
      <c r="AD61" s="481" t="s">
        <v>126</v>
      </c>
      <c r="AE61" s="483">
        <v>29516</v>
      </c>
      <c r="AF61" s="482">
        <v>383</v>
      </c>
      <c r="AG61" s="482">
        <v>495</v>
      </c>
      <c r="AH61" s="482">
        <v>6119</v>
      </c>
      <c r="AI61" s="481" t="s">
        <v>126</v>
      </c>
      <c r="AJ61" s="483">
        <v>52540</v>
      </c>
      <c r="AK61" s="482">
        <v>945</v>
      </c>
      <c r="AL61" s="482">
        <v>333</v>
      </c>
      <c r="AM61" s="482">
        <v>16622</v>
      </c>
      <c r="AN61" s="481" t="s">
        <v>126</v>
      </c>
      <c r="AO61" s="483">
        <v>4938</v>
      </c>
      <c r="AP61" s="482">
        <v>92</v>
      </c>
      <c r="AQ61" s="482">
        <v>75</v>
      </c>
      <c r="AR61" s="482">
        <v>4451</v>
      </c>
      <c r="AS61" s="481" t="s">
        <v>126</v>
      </c>
      <c r="AT61" s="483">
        <v>45935</v>
      </c>
      <c r="AU61" s="482">
        <v>497</v>
      </c>
      <c r="AV61" s="482">
        <v>55</v>
      </c>
      <c r="AW61" s="482">
        <v>3083</v>
      </c>
      <c r="AX61" s="481" t="s">
        <v>347</v>
      </c>
      <c r="AY61" s="483">
        <v>23952</v>
      </c>
      <c r="AZ61" s="482">
        <v>256</v>
      </c>
      <c r="BA61" s="482">
        <v>42</v>
      </c>
      <c r="BB61" s="482">
        <v>3039</v>
      </c>
      <c r="BC61" s="481" t="s">
        <v>126</v>
      </c>
      <c r="BD61" s="483">
        <v>14112</v>
      </c>
      <c r="BE61" s="482">
        <v>1729</v>
      </c>
      <c r="BF61" s="482">
        <v>1350</v>
      </c>
      <c r="BG61" s="482">
        <v>5205</v>
      </c>
      <c r="BH61" s="481" t="s">
        <v>126</v>
      </c>
      <c r="BI61" s="483">
        <v>8726</v>
      </c>
      <c r="BJ61" s="482">
        <v>74</v>
      </c>
      <c r="BK61" s="482">
        <v>0</v>
      </c>
      <c r="BL61" s="482">
        <v>3047</v>
      </c>
      <c r="BM61" s="481" t="s">
        <v>126</v>
      </c>
    </row>
    <row r="62" spans="1:65" ht="315" outlineLevel="1" x14ac:dyDescent="0.25">
      <c r="A62" s="433" t="s">
        <v>19</v>
      </c>
      <c r="B62" s="432" t="s">
        <v>366</v>
      </c>
      <c r="C62" s="432" t="s">
        <v>365</v>
      </c>
      <c r="D62" s="712" t="s">
        <v>364</v>
      </c>
      <c r="E62" s="713"/>
      <c r="F62" s="432" t="s">
        <v>363</v>
      </c>
      <c r="G62" s="432" t="s">
        <v>362</v>
      </c>
      <c r="H62" s="214" t="s">
        <v>361</v>
      </c>
      <c r="I62" s="490" t="s">
        <v>360</v>
      </c>
      <c r="J62" s="490" t="s">
        <v>359</v>
      </c>
      <c r="K62" s="490" t="s">
        <v>358</v>
      </c>
      <c r="L62" s="490" t="s">
        <v>357</v>
      </c>
      <c r="M62" s="213" t="s">
        <v>126</v>
      </c>
      <c r="N62" s="440" t="s">
        <v>356</v>
      </c>
      <c r="O62" s="460" t="s">
        <v>355</v>
      </c>
      <c r="P62" s="440" t="s">
        <v>354</v>
      </c>
      <c r="Q62" s="460" t="s">
        <v>353</v>
      </c>
      <c r="R62" s="440" t="s">
        <v>126</v>
      </c>
      <c r="S62" s="38"/>
      <c r="T62" s="38"/>
      <c r="U62" s="38"/>
      <c r="V62" s="38"/>
      <c r="W62" s="38"/>
      <c r="X62" s="38"/>
      <c r="Y62" s="66" t="s">
        <v>19</v>
      </c>
      <c r="Z62" s="483">
        <v>10658</v>
      </c>
      <c r="AA62" s="482">
        <v>154</v>
      </c>
      <c r="AB62" s="482">
        <v>84</v>
      </c>
      <c r="AC62" s="482">
        <v>1643</v>
      </c>
      <c r="AD62" s="481" t="s">
        <v>126</v>
      </c>
      <c r="AE62" s="483">
        <v>16529</v>
      </c>
      <c r="AF62" s="482">
        <v>214</v>
      </c>
      <c r="AG62" s="482">
        <v>277</v>
      </c>
      <c r="AH62" s="482">
        <v>3427</v>
      </c>
      <c r="AI62" s="481" t="s">
        <v>126</v>
      </c>
      <c r="AJ62" s="483">
        <v>29422</v>
      </c>
      <c r="AK62" s="482">
        <v>529</v>
      </c>
      <c r="AL62" s="482">
        <v>187</v>
      </c>
      <c r="AM62" s="482">
        <v>9308</v>
      </c>
      <c r="AN62" s="481" t="s">
        <v>126</v>
      </c>
      <c r="AO62" s="483">
        <v>2765</v>
      </c>
      <c r="AP62" s="482">
        <v>51</v>
      </c>
      <c r="AQ62" s="482">
        <v>42</v>
      </c>
      <c r="AR62" s="482">
        <v>2492</v>
      </c>
      <c r="AS62" s="481" t="s">
        <v>126</v>
      </c>
      <c r="AT62" s="483">
        <v>25724</v>
      </c>
      <c r="AU62" s="482">
        <v>278</v>
      </c>
      <c r="AV62" s="482">
        <v>30</v>
      </c>
      <c r="AW62" s="482">
        <v>1727</v>
      </c>
      <c r="AX62" s="481" t="s">
        <v>126</v>
      </c>
      <c r="AY62" s="483">
        <v>13413</v>
      </c>
      <c r="AZ62" s="482">
        <v>143</v>
      </c>
      <c r="BA62" s="482">
        <v>24</v>
      </c>
      <c r="BB62" s="482">
        <v>1702</v>
      </c>
      <c r="BC62" s="481" t="s">
        <v>126</v>
      </c>
      <c r="BD62" s="483">
        <v>7903</v>
      </c>
      <c r="BE62" s="482">
        <v>968</v>
      </c>
      <c r="BF62" s="482">
        <v>755</v>
      </c>
      <c r="BG62" s="482">
        <v>2915</v>
      </c>
      <c r="BH62" s="481" t="s">
        <v>126</v>
      </c>
      <c r="BI62" s="483">
        <v>4886</v>
      </c>
      <c r="BJ62" s="482">
        <v>41</v>
      </c>
      <c r="BK62" s="482">
        <v>0</v>
      </c>
      <c r="BL62" s="482">
        <v>1706</v>
      </c>
      <c r="BM62" s="481" t="s">
        <v>126</v>
      </c>
    </row>
    <row r="63" spans="1:65" ht="105" outlineLevel="1" x14ac:dyDescent="0.25">
      <c r="A63" s="489" t="s">
        <v>20</v>
      </c>
      <c r="B63" s="256" t="s">
        <v>352</v>
      </c>
      <c r="C63" s="488" t="s">
        <v>351</v>
      </c>
      <c r="D63" s="736" t="s">
        <v>350</v>
      </c>
      <c r="E63" s="737"/>
      <c r="F63" s="256" t="s">
        <v>349</v>
      </c>
      <c r="G63" s="200" t="s">
        <v>348</v>
      </c>
      <c r="H63" s="214">
        <v>216000</v>
      </c>
      <c r="I63" s="213">
        <v>198750</v>
      </c>
      <c r="J63" s="214">
        <v>4250</v>
      </c>
      <c r="K63" s="487">
        <v>2500</v>
      </c>
      <c r="L63" s="486">
        <v>44500</v>
      </c>
      <c r="M63" s="213" t="s">
        <v>126</v>
      </c>
      <c r="N63" s="255">
        <v>200000</v>
      </c>
      <c r="O63" s="430">
        <v>4250</v>
      </c>
      <c r="P63" s="485">
        <v>2500</v>
      </c>
      <c r="Q63" s="484">
        <v>80000</v>
      </c>
      <c r="R63" s="440" t="s">
        <v>126</v>
      </c>
      <c r="S63" s="38"/>
      <c r="T63" s="38"/>
      <c r="U63" s="38"/>
      <c r="V63" s="38"/>
      <c r="W63" s="38"/>
      <c r="X63" s="38"/>
      <c r="Y63" s="66" t="s">
        <v>20</v>
      </c>
      <c r="Z63" s="483">
        <v>19031</v>
      </c>
      <c r="AA63" s="482">
        <v>274</v>
      </c>
      <c r="AB63" s="482">
        <v>150</v>
      </c>
      <c r="AC63" s="482">
        <v>2934</v>
      </c>
      <c r="AD63" s="481" t="s">
        <v>126</v>
      </c>
      <c r="AE63" s="483">
        <v>29516</v>
      </c>
      <c r="AF63" s="482">
        <v>383</v>
      </c>
      <c r="AG63" s="482">
        <v>495</v>
      </c>
      <c r="AH63" s="482">
        <v>6119</v>
      </c>
      <c r="AI63" s="481" t="s">
        <v>126</v>
      </c>
      <c r="AJ63" s="483">
        <v>52540</v>
      </c>
      <c r="AK63" s="482">
        <v>945</v>
      </c>
      <c r="AL63" s="482">
        <v>333</v>
      </c>
      <c r="AM63" s="482">
        <v>16622</v>
      </c>
      <c r="AN63" s="481" t="s">
        <v>126</v>
      </c>
      <c r="AO63" s="483">
        <v>4938</v>
      </c>
      <c r="AP63" s="482">
        <v>92</v>
      </c>
      <c r="AQ63" s="482">
        <v>75</v>
      </c>
      <c r="AR63" s="482">
        <v>4451</v>
      </c>
      <c r="AS63" s="481" t="s">
        <v>126</v>
      </c>
      <c r="AT63" s="483">
        <v>45935</v>
      </c>
      <c r="AU63" s="482">
        <v>497</v>
      </c>
      <c r="AV63" s="482">
        <v>55</v>
      </c>
      <c r="AW63" s="482">
        <v>3083</v>
      </c>
      <c r="AX63" s="481" t="s">
        <v>347</v>
      </c>
      <c r="AY63" s="483">
        <v>23952</v>
      </c>
      <c r="AZ63" s="482">
        <v>256</v>
      </c>
      <c r="BA63" s="482">
        <v>42</v>
      </c>
      <c r="BB63" s="482">
        <v>3039</v>
      </c>
      <c r="BC63" s="481" t="s">
        <v>126</v>
      </c>
      <c r="BD63" s="483">
        <v>14112</v>
      </c>
      <c r="BE63" s="482">
        <v>1729</v>
      </c>
      <c r="BF63" s="482">
        <v>1350</v>
      </c>
      <c r="BG63" s="482">
        <v>5205</v>
      </c>
      <c r="BH63" s="481" t="s">
        <v>126</v>
      </c>
      <c r="BI63" s="483">
        <v>8726</v>
      </c>
      <c r="BJ63" s="482">
        <v>74</v>
      </c>
      <c r="BK63" s="482">
        <v>0</v>
      </c>
      <c r="BL63" s="482">
        <v>3047</v>
      </c>
      <c r="BM63" s="481" t="s">
        <v>126</v>
      </c>
    </row>
    <row r="64" spans="1:65" ht="23.25" outlineLevel="1" x14ac:dyDescent="0.35">
      <c r="A64" s="38"/>
      <c r="B64" s="69"/>
      <c r="C64" s="69"/>
      <c r="D64" s="69"/>
      <c r="E64" s="69"/>
      <c r="F64" s="69"/>
      <c r="G64" s="69"/>
      <c r="H64" s="69"/>
      <c r="I64" s="69"/>
      <c r="J64" s="69"/>
      <c r="K64" s="69"/>
      <c r="L64" s="38"/>
      <c r="M64" s="38"/>
      <c r="N64" s="38"/>
      <c r="O64" s="38"/>
      <c r="P64" s="38"/>
      <c r="Q64" s="38"/>
      <c r="R64" s="6"/>
      <c r="S64" s="6"/>
      <c r="T64" s="38"/>
      <c r="U64" s="38"/>
      <c r="V64" s="38"/>
      <c r="W64" s="38"/>
      <c r="X64" s="75"/>
      <c r="Y64" s="76"/>
      <c r="Z64" s="76"/>
      <c r="AA64" s="76"/>
      <c r="AB64" s="76"/>
      <c r="AC64" s="76"/>
      <c r="AD64" s="76"/>
      <c r="AE64" s="67"/>
      <c r="AF64" s="67"/>
      <c r="AG64" s="67"/>
      <c r="AH64" s="67"/>
      <c r="AI64" s="67"/>
      <c r="AJ64" s="67"/>
      <c r="AK64" s="67"/>
      <c r="AL64" s="67"/>
      <c r="AM64" s="67"/>
      <c r="AN64" s="67"/>
      <c r="AO64" s="67"/>
      <c r="AP64" s="67"/>
      <c r="AQ64" s="67"/>
      <c r="AR64" s="67"/>
      <c r="AS64" s="67"/>
      <c r="AT64" s="67"/>
      <c r="AU64" s="67"/>
      <c r="AV64" s="67"/>
      <c r="AW64" s="67"/>
      <c r="AX64" s="67"/>
      <c r="AY64" s="67"/>
      <c r="AZ64" s="67"/>
      <c r="BA64" s="67"/>
      <c r="BB64" s="67"/>
      <c r="BC64" s="67"/>
      <c r="BD64" s="67"/>
      <c r="BE64" s="67"/>
      <c r="BF64" s="67"/>
      <c r="BG64" s="67"/>
      <c r="BH64" s="67"/>
      <c r="BI64" s="67"/>
      <c r="BJ64" s="67"/>
      <c r="BK64" s="68"/>
      <c r="BL64" s="68"/>
      <c r="BM64" s="68"/>
    </row>
    <row r="65" spans="1:65" ht="21" outlineLevel="1" x14ac:dyDescent="0.35">
      <c r="A65" s="386" t="s">
        <v>443</v>
      </c>
      <c r="B65" s="386"/>
      <c r="C65" s="386"/>
      <c r="D65" s="386"/>
      <c r="E65" s="386"/>
      <c r="F65" s="386"/>
      <c r="G65" s="386"/>
      <c r="H65" s="209"/>
      <c r="I65" s="209"/>
      <c r="J65" s="209"/>
      <c r="K65" s="209"/>
      <c r="L65" s="209"/>
      <c r="M65" s="209"/>
      <c r="N65" s="209"/>
      <c r="O65" s="209"/>
      <c r="P65" s="209"/>
      <c r="Q65" s="209"/>
      <c r="R65" s="38"/>
      <c r="S65" s="38"/>
      <c r="T65" s="38"/>
      <c r="U65" s="38"/>
      <c r="V65" s="38"/>
      <c r="W65" s="38"/>
      <c r="X65" s="68"/>
      <c r="Y65" s="614"/>
      <c r="Z65" s="614"/>
      <c r="AA65" s="614"/>
      <c r="AB65" s="614"/>
      <c r="AC65" s="614"/>
      <c r="AD65" s="614"/>
      <c r="AE65" s="614"/>
      <c r="AF65" s="614"/>
      <c r="AG65" s="614"/>
      <c r="AH65" s="614"/>
      <c r="AI65" s="614"/>
      <c r="AJ65" s="614"/>
      <c r="AK65" s="614"/>
      <c r="AL65" s="614"/>
      <c r="AM65" s="614"/>
      <c r="AN65" s="614"/>
      <c r="AO65" s="614"/>
      <c r="AP65" s="614"/>
      <c r="AQ65" s="614"/>
      <c r="AR65" s="614"/>
      <c r="AS65" s="614"/>
      <c r="AT65" s="614"/>
      <c r="AU65" s="614"/>
      <c r="AV65" s="614"/>
      <c r="AW65" s="614"/>
      <c r="AX65" s="614"/>
      <c r="AY65" s="614"/>
      <c r="AZ65" s="614"/>
      <c r="BA65" s="614"/>
      <c r="BB65" s="614"/>
      <c r="BC65" s="614"/>
      <c r="BD65" s="614"/>
      <c r="BE65" s="614"/>
      <c r="BF65" s="614"/>
      <c r="BG65" s="614"/>
      <c r="BH65" s="614"/>
      <c r="BI65" s="614"/>
      <c r="BJ65" s="614"/>
      <c r="BK65" s="614"/>
      <c r="BL65" s="614"/>
      <c r="BM65" s="68"/>
    </row>
    <row r="66" spans="1:65" outlineLevel="1" x14ac:dyDescent="0.25">
      <c r="A66" s="615" t="s">
        <v>346</v>
      </c>
      <c r="B66" s="616"/>
      <c r="C66" s="616"/>
      <c r="D66" s="616"/>
      <c r="E66" s="616"/>
      <c r="F66" s="616"/>
      <c r="G66" s="616"/>
      <c r="H66" s="253"/>
      <c r="I66" s="253"/>
      <c r="J66" s="253"/>
      <c r="K66" s="38"/>
      <c r="L66" s="38"/>
      <c r="M66" s="38"/>
      <c r="N66" s="38"/>
      <c r="O66" s="38"/>
      <c r="P66" s="38"/>
      <c r="Q66" s="77"/>
      <c r="R66" s="78"/>
      <c r="S66" s="78"/>
      <c r="T66" s="78"/>
      <c r="U66" s="78"/>
      <c r="V66" s="78"/>
      <c r="W66" s="78"/>
      <c r="X66" s="78"/>
      <c r="Y66" s="78"/>
      <c r="Z66" s="78"/>
      <c r="AA66" s="78"/>
      <c r="AB66" s="78"/>
      <c r="AC66" s="78"/>
      <c r="AD66" s="78"/>
      <c r="AE66" s="78"/>
      <c r="AF66" s="78"/>
      <c r="AG66" s="78"/>
      <c r="AH66" s="78"/>
      <c r="AI66" s="78"/>
      <c r="AJ66" s="78"/>
      <c r="AK66" s="78"/>
      <c r="AL66" s="78"/>
      <c r="AM66" s="78"/>
      <c r="AN66" s="78"/>
      <c r="AO66" s="78"/>
      <c r="AP66" s="78"/>
      <c r="AQ66" s="78"/>
      <c r="AR66" s="78"/>
      <c r="AS66" s="78"/>
      <c r="AT66" s="78"/>
      <c r="AU66" s="78"/>
      <c r="AV66" s="78"/>
      <c r="AW66" s="78"/>
      <c r="AX66" s="78"/>
      <c r="AY66" s="78"/>
      <c r="AZ66" s="78"/>
      <c r="BA66" s="78"/>
      <c r="BB66" s="78"/>
      <c r="BC66" s="78"/>
      <c r="BD66" s="78"/>
      <c r="BE66" s="78"/>
      <c r="BF66" s="68"/>
    </row>
    <row r="67" spans="1:65" outlineLevel="1" x14ac:dyDescent="0.25">
      <c r="A67" s="705" t="s">
        <v>345</v>
      </c>
      <c r="B67" s="706"/>
      <c r="C67" s="706"/>
      <c r="D67" s="706"/>
      <c r="E67" s="706"/>
      <c r="F67" s="706"/>
      <c r="G67" s="706"/>
      <c r="H67" s="80"/>
      <c r="I67" s="80"/>
      <c r="J67" s="80"/>
      <c r="K67" s="38"/>
      <c r="L67" s="38"/>
      <c r="M67" s="38"/>
      <c r="N67" s="38"/>
      <c r="O67" s="38"/>
      <c r="P67" s="38"/>
      <c r="Q67" s="77"/>
      <c r="R67" s="79"/>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S67" s="79"/>
      <c r="AT67" s="79"/>
      <c r="AU67" s="79"/>
      <c r="AV67" s="79"/>
      <c r="AW67" s="79"/>
      <c r="AX67" s="79"/>
      <c r="AY67" s="79"/>
      <c r="AZ67" s="79"/>
      <c r="BA67" s="79"/>
      <c r="BB67" s="79"/>
      <c r="BC67" s="79"/>
      <c r="BD67" s="79"/>
      <c r="BE67" s="79"/>
      <c r="BF67" s="68"/>
    </row>
    <row r="68" spans="1:65" outlineLevel="1" x14ac:dyDescent="0.25">
      <c r="A68" s="615" t="s">
        <v>344</v>
      </c>
      <c r="B68" s="616"/>
      <c r="C68" s="616"/>
      <c r="D68" s="616"/>
      <c r="E68" s="616"/>
      <c r="F68" s="616"/>
      <c r="G68" s="616"/>
      <c r="H68" s="80"/>
      <c r="I68" s="80"/>
      <c r="J68" s="80"/>
      <c r="K68" s="38"/>
      <c r="L68" s="38"/>
      <c r="M68" s="38"/>
      <c r="N68" s="38"/>
      <c r="O68" s="38"/>
      <c r="P68" s="38"/>
      <c r="Q68" s="77"/>
      <c r="R68" s="79"/>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S68" s="79"/>
      <c r="AT68" s="79"/>
      <c r="AU68" s="79"/>
      <c r="AV68" s="79"/>
      <c r="AW68" s="79"/>
      <c r="AX68" s="79"/>
      <c r="AY68" s="79"/>
      <c r="AZ68" s="79"/>
      <c r="BA68" s="79"/>
      <c r="BB68" s="79"/>
      <c r="BC68" s="79"/>
      <c r="BD68" s="79"/>
      <c r="BE68" s="79"/>
      <c r="BF68" s="68"/>
    </row>
    <row r="69" spans="1:65" outlineLevel="1" x14ac:dyDescent="0.25">
      <c r="A69" s="705" t="s">
        <v>343</v>
      </c>
      <c r="B69" s="706"/>
      <c r="C69" s="706"/>
      <c r="D69" s="706"/>
      <c r="E69" s="706"/>
      <c r="F69" s="706"/>
      <c r="G69" s="706"/>
      <c r="H69" s="80"/>
      <c r="I69" s="80"/>
      <c r="J69" s="80"/>
      <c r="K69" s="38"/>
      <c r="L69" s="38"/>
      <c r="M69" s="38"/>
      <c r="N69" s="38"/>
      <c r="O69" s="38"/>
      <c r="P69" s="38"/>
      <c r="Q69" s="77"/>
      <c r="R69" s="79"/>
      <c r="S69" s="79"/>
      <c r="T69" s="79"/>
      <c r="U69" s="79"/>
      <c r="V69" s="79"/>
      <c r="W69" s="79"/>
      <c r="X69" s="79"/>
      <c r="Y69" s="79"/>
      <c r="Z69" s="79"/>
      <c r="AA69" s="79"/>
      <c r="AB69" s="79"/>
      <c r="AC69" s="79"/>
      <c r="AD69" s="79"/>
      <c r="AE69" s="79"/>
      <c r="AF69" s="79"/>
      <c r="AG69" s="79"/>
      <c r="AH69" s="79"/>
      <c r="AI69" s="79"/>
      <c r="AJ69" s="79"/>
      <c r="AK69" s="79"/>
      <c r="AL69" s="79"/>
      <c r="AM69" s="79"/>
      <c r="AN69" s="79"/>
      <c r="AO69" s="79"/>
      <c r="AP69" s="79"/>
      <c r="AQ69" s="79"/>
      <c r="AR69" s="79"/>
      <c r="AS69" s="79"/>
      <c r="AT69" s="79"/>
      <c r="AU69" s="79"/>
      <c r="AV69" s="79"/>
      <c r="AW69" s="79"/>
      <c r="AX69" s="79"/>
      <c r="AY69" s="79"/>
      <c r="AZ69" s="79"/>
      <c r="BA69" s="79"/>
      <c r="BB69" s="79"/>
      <c r="BC69" s="79"/>
      <c r="BD69" s="79"/>
      <c r="BE69" s="79"/>
      <c r="BF69" s="68"/>
    </row>
  </sheetData>
  <mergeCells count="133">
    <mergeCell ref="BH21:BL21"/>
    <mergeCell ref="A50:G50"/>
    <mergeCell ref="A52:Q52"/>
    <mergeCell ref="AN42:AR42"/>
    <mergeCell ref="AS42:AW42"/>
    <mergeCell ref="AX42:BB42"/>
    <mergeCell ref="BC42:BG42"/>
    <mergeCell ref="F57:G57"/>
    <mergeCell ref="A26:G26"/>
    <mergeCell ref="F55:G55"/>
    <mergeCell ref="A45:G45"/>
    <mergeCell ref="Y42:AC42"/>
    <mergeCell ref="AD42:AH42"/>
    <mergeCell ref="AE36:AI36"/>
    <mergeCell ref="AJ36:AN36"/>
    <mergeCell ref="AO36:AS36"/>
    <mergeCell ref="A46:G46"/>
    <mergeCell ref="A47:G47"/>
    <mergeCell ref="F33:G33"/>
    <mergeCell ref="Z39:AD39"/>
    <mergeCell ref="A36:G36"/>
    <mergeCell ref="N36:R36"/>
    <mergeCell ref="Z36:AD36"/>
    <mergeCell ref="AE39:AI39"/>
    <mergeCell ref="A1:W1"/>
    <mergeCell ref="A3:G3"/>
    <mergeCell ref="H3:K3"/>
    <mergeCell ref="L3:O3"/>
    <mergeCell ref="P3:S3"/>
    <mergeCell ref="T3:W3"/>
    <mergeCell ref="I15:M15"/>
    <mergeCell ref="A15:H15"/>
    <mergeCell ref="N17:P17"/>
    <mergeCell ref="I17:K17"/>
    <mergeCell ref="A8:Q8"/>
    <mergeCell ref="N15:R15"/>
    <mergeCell ref="F10:G10"/>
    <mergeCell ref="Q10:V10"/>
    <mergeCell ref="F11:G11"/>
    <mergeCell ref="F12:G12"/>
    <mergeCell ref="F13:G13"/>
    <mergeCell ref="D4:E4"/>
    <mergeCell ref="D5:E5"/>
    <mergeCell ref="D6:E6"/>
    <mergeCell ref="A48:G48"/>
    <mergeCell ref="BI39:BM39"/>
    <mergeCell ref="D18:E18"/>
    <mergeCell ref="D19:E19"/>
    <mergeCell ref="Y21:AC21"/>
    <mergeCell ref="AD21:AH21"/>
    <mergeCell ref="AI21:AM21"/>
    <mergeCell ref="AN21:AR21"/>
    <mergeCell ref="BH42:BL42"/>
    <mergeCell ref="A43:G43"/>
    <mergeCell ref="A44:G44"/>
    <mergeCell ref="F31:G31"/>
    <mergeCell ref="Q31:V31"/>
    <mergeCell ref="BD36:BH36"/>
    <mergeCell ref="BI36:BM36"/>
    <mergeCell ref="AT36:AX36"/>
    <mergeCell ref="AY36:BC36"/>
    <mergeCell ref="AT39:AX39"/>
    <mergeCell ref="AY39:BC39"/>
    <mergeCell ref="BD39:BH39"/>
    <mergeCell ref="F32:G32"/>
    <mergeCell ref="A29:Q29"/>
    <mergeCell ref="I18:M18"/>
    <mergeCell ref="N18:R18"/>
    <mergeCell ref="F54:G54"/>
    <mergeCell ref="AS65:AW65"/>
    <mergeCell ref="AX65:BB65"/>
    <mergeCell ref="BI59:BM59"/>
    <mergeCell ref="D60:E60"/>
    <mergeCell ref="D61:E61"/>
    <mergeCell ref="D63:E63"/>
    <mergeCell ref="AT59:AX59"/>
    <mergeCell ref="AY59:BC59"/>
    <mergeCell ref="BC65:BG65"/>
    <mergeCell ref="BH65:BL65"/>
    <mergeCell ref="D62:E62"/>
    <mergeCell ref="Q54:V54"/>
    <mergeCell ref="BD59:BH59"/>
    <mergeCell ref="H59:H60"/>
    <mergeCell ref="BD15:BH15"/>
    <mergeCell ref="BI15:BM15"/>
    <mergeCell ref="D16:E16"/>
    <mergeCell ref="D17:E17"/>
    <mergeCell ref="Z15:AD15"/>
    <mergeCell ref="AE15:AI15"/>
    <mergeCell ref="AJ15:AN15"/>
    <mergeCell ref="AO15:AS15"/>
    <mergeCell ref="AT15:AX15"/>
    <mergeCell ref="A27:G27"/>
    <mergeCell ref="AS21:AW21"/>
    <mergeCell ref="D39:E39"/>
    <mergeCell ref="N39:R39"/>
    <mergeCell ref="F34:G34"/>
    <mergeCell ref="I36:M36"/>
    <mergeCell ref="H36:H37"/>
    <mergeCell ref="AO18:AS18"/>
    <mergeCell ref="AO19:AR19"/>
    <mergeCell ref="A22:G22"/>
    <mergeCell ref="A23:G23"/>
    <mergeCell ref="A24:G24"/>
    <mergeCell ref="A25:G25"/>
    <mergeCell ref="AJ39:AN39"/>
    <mergeCell ref="AO39:AS39"/>
    <mergeCell ref="N19:Q19"/>
    <mergeCell ref="I19:L19"/>
    <mergeCell ref="A69:G69"/>
    <mergeCell ref="Y65:AC65"/>
    <mergeCell ref="AD65:AH65"/>
    <mergeCell ref="AI65:AM65"/>
    <mergeCell ref="AN65:AR65"/>
    <mergeCell ref="AY15:BC15"/>
    <mergeCell ref="AX21:BB21"/>
    <mergeCell ref="BC21:BG21"/>
    <mergeCell ref="A67:G67"/>
    <mergeCell ref="A68:G68"/>
    <mergeCell ref="A66:G66"/>
    <mergeCell ref="AI42:AM42"/>
    <mergeCell ref="Z59:AD59"/>
    <mergeCell ref="AE59:AI59"/>
    <mergeCell ref="AJ59:AN59"/>
    <mergeCell ref="AO59:AS59"/>
    <mergeCell ref="A59:G59"/>
    <mergeCell ref="I59:M59"/>
    <mergeCell ref="N59:R59"/>
    <mergeCell ref="F56:G56"/>
    <mergeCell ref="A49:G49"/>
    <mergeCell ref="I39:L39"/>
    <mergeCell ref="D37:E37"/>
    <mergeCell ref="D38:E38"/>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R66"/>
  <sheetViews>
    <sheetView tabSelected="1" topLeftCell="A40" zoomScale="84" zoomScaleNormal="84" workbookViewId="0">
      <selection activeCell="D71" sqref="D71"/>
    </sheetView>
  </sheetViews>
  <sheetFormatPr defaultColWidth="9.140625" defaultRowHeight="15" outlineLevelRow="1" x14ac:dyDescent="0.25"/>
  <cols>
    <col min="1" max="1" width="14.42578125" customWidth="1"/>
    <col min="2" max="2" width="43.140625" customWidth="1"/>
    <col min="3" max="3" width="74.85546875" customWidth="1"/>
    <col min="4" max="4" width="36.28515625" customWidth="1"/>
    <col min="5" max="5" width="20.5703125" customWidth="1"/>
    <col min="6" max="6" width="14.85546875" customWidth="1"/>
    <col min="7" max="7" width="14.42578125" customWidth="1"/>
    <col min="8" max="12" width="10.42578125" customWidth="1"/>
    <col min="13" max="28" width="10.28515625" customWidth="1"/>
    <col min="29" max="50" width="8" customWidth="1"/>
  </cols>
  <sheetData>
    <row r="1" spans="1:69" ht="23.25" x14ac:dyDescent="0.25">
      <c r="A1" s="742" t="s">
        <v>490</v>
      </c>
      <c r="B1" s="742"/>
      <c r="C1" s="742"/>
      <c r="D1" s="742"/>
      <c r="E1" s="742"/>
      <c r="F1" s="742"/>
      <c r="G1" s="742"/>
      <c r="H1" s="742"/>
      <c r="I1" s="742"/>
      <c r="J1" s="742"/>
      <c r="K1" s="742"/>
      <c r="L1" s="742"/>
      <c r="M1" s="742"/>
      <c r="N1" s="742"/>
      <c r="O1" s="742"/>
      <c r="P1" s="742"/>
      <c r="Q1" s="742"/>
      <c r="R1" s="742"/>
      <c r="S1" s="742"/>
      <c r="T1" s="742"/>
      <c r="U1" s="742"/>
      <c r="V1" s="742"/>
      <c r="W1" s="742"/>
      <c r="X1" s="742"/>
      <c r="Y1" s="742"/>
      <c r="Z1" s="742"/>
      <c r="AA1" s="742"/>
      <c r="AB1" s="742"/>
      <c r="AC1" s="68"/>
      <c r="AD1" s="68"/>
      <c r="AE1" s="68"/>
      <c r="AF1" s="68"/>
      <c r="AG1" s="68"/>
      <c r="AH1" s="68"/>
      <c r="AI1" s="68"/>
      <c r="AJ1" s="68"/>
      <c r="AK1" s="68"/>
      <c r="AL1" s="68"/>
      <c r="AM1" s="68"/>
      <c r="AN1" s="68"/>
      <c r="AO1" s="68"/>
      <c r="AP1" s="68"/>
      <c r="AQ1" s="68"/>
      <c r="AR1" s="68"/>
      <c r="AS1" s="68"/>
      <c r="AT1" s="68"/>
      <c r="AU1" s="68"/>
      <c r="AV1" s="68"/>
      <c r="AW1" s="68"/>
      <c r="AX1" s="68"/>
      <c r="AY1" s="68"/>
      <c r="AZ1" s="68"/>
      <c r="BA1" s="68"/>
      <c r="BB1" s="68"/>
      <c r="BC1" s="68"/>
      <c r="BD1" s="68"/>
      <c r="BE1" s="68"/>
      <c r="BF1" s="68"/>
      <c r="BG1" s="68"/>
      <c r="BH1" s="68"/>
      <c r="BI1" s="68"/>
      <c r="BJ1" s="68"/>
      <c r="BK1" s="68"/>
      <c r="BL1" s="68"/>
      <c r="BM1" s="68"/>
      <c r="BN1" s="38"/>
      <c r="BO1" s="38"/>
      <c r="BP1" s="38"/>
      <c r="BQ1" s="38"/>
    </row>
    <row r="2" spans="1:69" ht="23.25" x14ac:dyDescent="0.35">
      <c r="A2" s="38"/>
      <c r="B2" s="69"/>
      <c r="C2" s="69"/>
      <c r="D2" s="69"/>
      <c r="E2" s="69"/>
      <c r="F2" s="69"/>
      <c r="G2" s="69"/>
      <c r="H2" s="69"/>
      <c r="I2" s="69"/>
      <c r="J2" s="69"/>
      <c r="K2" s="69"/>
      <c r="L2" s="69"/>
      <c r="M2" s="69"/>
      <c r="N2" s="69"/>
      <c r="O2" s="69"/>
      <c r="P2" s="69"/>
      <c r="Q2" s="69"/>
      <c r="R2" s="69"/>
      <c r="S2" s="70"/>
      <c r="T2" s="70"/>
      <c r="U2" s="6"/>
      <c r="V2" s="6"/>
      <c r="W2" s="6"/>
      <c r="X2" s="6"/>
      <c r="Y2" s="6"/>
      <c r="Z2" s="38"/>
      <c r="AA2" s="38"/>
      <c r="AB2" s="38"/>
      <c r="AC2" s="38"/>
      <c r="AD2" s="38"/>
      <c r="AE2" s="38"/>
      <c r="AF2" s="38"/>
      <c r="AG2" s="38"/>
      <c r="AH2" s="38"/>
      <c r="AI2" s="38"/>
      <c r="AJ2" s="38"/>
      <c r="AK2" s="38"/>
      <c r="AL2" s="38"/>
      <c r="AM2" s="38"/>
      <c r="AN2" s="38"/>
      <c r="AO2" s="38"/>
      <c r="AP2" s="38"/>
      <c r="AQ2" s="38"/>
      <c r="AR2" s="38"/>
      <c r="AS2" s="38"/>
      <c r="AT2" s="38"/>
      <c r="AU2" s="38"/>
      <c r="AV2" s="38"/>
      <c r="AW2" s="38"/>
      <c r="AX2" s="38"/>
      <c r="AY2" s="38"/>
      <c r="AZ2" s="38"/>
      <c r="BA2" s="38"/>
      <c r="BB2" s="38"/>
      <c r="BC2" s="38"/>
      <c r="BD2" s="38"/>
      <c r="BE2" s="38"/>
      <c r="BF2" s="38"/>
      <c r="BG2" s="38"/>
      <c r="BH2" s="38"/>
      <c r="BI2" s="38"/>
      <c r="BJ2" s="38"/>
      <c r="BK2" s="38"/>
      <c r="BL2" s="38"/>
      <c r="BM2" s="38"/>
      <c r="BN2" s="38"/>
      <c r="BO2" s="38"/>
      <c r="BP2" s="38"/>
      <c r="BQ2" s="38"/>
    </row>
    <row r="3" spans="1:69" ht="21" x14ac:dyDescent="0.25">
      <c r="A3" s="650" t="s">
        <v>446</v>
      </c>
      <c r="B3" s="650"/>
      <c r="C3" s="650"/>
      <c r="D3" s="650"/>
      <c r="E3" s="650"/>
      <c r="F3" s="650"/>
      <c r="G3" s="650"/>
      <c r="H3" s="763" t="s">
        <v>4</v>
      </c>
      <c r="I3" s="764"/>
      <c r="J3" s="764"/>
      <c r="K3" s="765"/>
      <c r="L3" s="766" t="s">
        <v>30</v>
      </c>
      <c r="M3" s="767"/>
      <c r="N3" s="767"/>
      <c r="O3" s="768"/>
      <c r="P3" s="763" t="s">
        <v>29</v>
      </c>
      <c r="Q3" s="764"/>
      <c r="R3" s="764"/>
      <c r="S3" s="765"/>
      <c r="T3" s="766" t="s">
        <v>5</v>
      </c>
      <c r="U3" s="767"/>
      <c r="V3" s="767"/>
      <c r="W3" s="768"/>
      <c r="X3" s="766" t="s">
        <v>342</v>
      </c>
      <c r="Y3" s="767"/>
      <c r="Z3" s="767"/>
      <c r="AA3" s="768"/>
      <c r="AG3" s="38"/>
      <c r="AH3" s="38"/>
      <c r="AI3" s="38"/>
      <c r="AJ3" s="38"/>
      <c r="AK3" s="38"/>
      <c r="AL3" s="38"/>
      <c r="AM3" s="38"/>
      <c r="AN3" s="38"/>
      <c r="AO3" s="38"/>
      <c r="AP3" s="38"/>
      <c r="AQ3" s="38"/>
      <c r="AR3" s="38"/>
      <c r="AS3" s="38"/>
      <c r="AT3" s="38"/>
      <c r="AU3" s="38"/>
      <c r="AV3" s="38"/>
      <c r="AW3" s="38"/>
      <c r="AX3" s="38"/>
      <c r="AY3" s="38"/>
      <c r="AZ3" s="38"/>
      <c r="BA3" s="38"/>
      <c r="BB3" s="38"/>
      <c r="BC3" s="38"/>
      <c r="BD3" s="38"/>
      <c r="BE3" s="38"/>
      <c r="BF3" s="38"/>
      <c r="BG3" s="38"/>
      <c r="BH3" s="38"/>
      <c r="BI3" s="38"/>
      <c r="BJ3" s="38"/>
      <c r="BK3" s="38"/>
      <c r="BL3" s="38"/>
      <c r="BM3" s="38"/>
      <c r="BN3" s="38"/>
      <c r="BO3" s="38"/>
      <c r="BP3" s="38"/>
      <c r="BQ3" s="38"/>
    </row>
    <row r="4" spans="1:69" ht="30.75" thickBot="1" x14ac:dyDescent="0.3">
      <c r="A4" s="230" t="s">
        <v>6</v>
      </c>
      <c r="B4" s="229" t="s">
        <v>7</v>
      </c>
      <c r="C4" s="229" t="s">
        <v>3</v>
      </c>
      <c r="D4" s="661" t="s">
        <v>34</v>
      </c>
      <c r="E4" s="662"/>
      <c r="F4" s="228" t="s">
        <v>10</v>
      </c>
      <c r="G4" s="385" t="s">
        <v>0</v>
      </c>
      <c r="H4" s="478" t="s">
        <v>1</v>
      </c>
      <c r="I4" s="476" t="s">
        <v>44</v>
      </c>
      <c r="J4" s="475" t="s">
        <v>45</v>
      </c>
      <c r="K4" s="474" t="s">
        <v>65</v>
      </c>
      <c r="L4" s="480" t="s">
        <v>1</v>
      </c>
      <c r="M4" s="476" t="s">
        <v>44</v>
      </c>
      <c r="N4" s="475" t="s">
        <v>45</v>
      </c>
      <c r="O4" s="479" t="s">
        <v>65</v>
      </c>
      <c r="P4" s="478" t="s">
        <v>1</v>
      </c>
      <c r="Q4" s="476" t="s">
        <v>44</v>
      </c>
      <c r="R4" s="475" t="s">
        <v>45</v>
      </c>
      <c r="S4" s="474" t="s">
        <v>65</v>
      </c>
      <c r="T4" s="477" t="s">
        <v>1</v>
      </c>
      <c r="U4" s="476" t="s">
        <v>44</v>
      </c>
      <c r="V4" s="475" t="s">
        <v>45</v>
      </c>
      <c r="W4" s="474" t="s">
        <v>65</v>
      </c>
      <c r="X4" s="477" t="s">
        <v>1</v>
      </c>
      <c r="Y4" s="476" t="s">
        <v>44</v>
      </c>
      <c r="Z4" s="475" t="s">
        <v>45</v>
      </c>
      <c r="AA4" s="474" t="s">
        <v>65</v>
      </c>
      <c r="AG4" s="38"/>
      <c r="AH4" s="38"/>
      <c r="AI4" s="38"/>
      <c r="AJ4" s="38"/>
      <c r="AK4" s="38"/>
      <c r="AL4" s="38"/>
      <c r="AM4" s="38"/>
      <c r="AN4" s="38"/>
      <c r="AO4" s="38"/>
      <c r="AP4" s="38"/>
      <c r="AQ4" s="38"/>
      <c r="AR4" s="38"/>
      <c r="AS4" s="38"/>
      <c r="AT4" s="38"/>
      <c r="AU4" s="38"/>
      <c r="AV4" s="38"/>
      <c r="AW4" s="38"/>
      <c r="AX4" s="38"/>
      <c r="AY4" s="38"/>
      <c r="AZ4" s="38"/>
      <c r="BA4" s="38"/>
      <c r="BB4" s="38"/>
      <c r="BC4" s="38"/>
      <c r="BD4" s="38"/>
      <c r="BE4" s="38"/>
      <c r="BF4" s="38"/>
      <c r="BG4" s="38"/>
      <c r="BH4" s="38"/>
      <c r="BI4" s="38"/>
      <c r="BJ4" s="38"/>
      <c r="BK4" s="38"/>
      <c r="BL4" s="38"/>
      <c r="BM4" s="38"/>
      <c r="BN4" s="38"/>
      <c r="BO4" s="38"/>
      <c r="BP4" s="38"/>
      <c r="BQ4" s="38"/>
    </row>
    <row r="5" spans="1:69" s="1" customFormat="1" ht="60" x14ac:dyDescent="0.25">
      <c r="A5" s="540">
        <v>1</v>
      </c>
      <c r="B5" s="200" t="s">
        <v>341</v>
      </c>
      <c r="C5" s="200" t="s">
        <v>468</v>
      </c>
      <c r="D5" s="710" t="s">
        <v>339</v>
      </c>
      <c r="E5" s="711"/>
      <c r="F5" s="200" t="s">
        <v>325</v>
      </c>
      <c r="G5" s="201" t="s">
        <v>338</v>
      </c>
      <c r="H5" s="472">
        <v>0.65</v>
      </c>
      <c r="I5" s="453"/>
      <c r="J5" s="471"/>
      <c r="K5" s="470">
        <v>0.45</v>
      </c>
      <c r="L5" s="473">
        <v>0.77</v>
      </c>
      <c r="M5" s="453"/>
      <c r="N5" s="471"/>
      <c r="O5" s="470">
        <v>0.45</v>
      </c>
      <c r="P5" s="472">
        <v>0.81599999999999995</v>
      </c>
      <c r="Q5" s="453"/>
      <c r="R5" s="471"/>
      <c r="S5" s="470">
        <v>0.45</v>
      </c>
      <c r="T5" s="472">
        <v>0.56999999999999995</v>
      </c>
      <c r="U5" s="453"/>
      <c r="V5" s="471"/>
      <c r="W5" s="470">
        <v>0.4</v>
      </c>
      <c r="X5" s="472"/>
      <c r="Y5" s="453"/>
      <c r="Z5" s="471"/>
      <c r="AA5" s="470"/>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row>
    <row r="6" spans="1:69" s="1" customFormat="1" ht="45.75" thickBot="1" x14ac:dyDescent="0.3">
      <c r="A6" s="538">
        <v>2</v>
      </c>
      <c r="B6" s="454" t="s">
        <v>340</v>
      </c>
      <c r="C6" s="454" t="s">
        <v>469</v>
      </c>
      <c r="D6" s="712" t="s">
        <v>339</v>
      </c>
      <c r="E6" s="713"/>
      <c r="F6" s="432" t="s">
        <v>325</v>
      </c>
      <c r="G6" s="201" t="s">
        <v>338</v>
      </c>
      <c r="H6" s="469">
        <v>6.7000000000000004E-2</v>
      </c>
      <c r="I6" s="468"/>
      <c r="J6" s="467"/>
      <c r="K6" s="466">
        <v>4.4999999999999998E-2</v>
      </c>
      <c r="L6" s="534">
        <v>4.1000000000000002E-2</v>
      </c>
      <c r="M6" s="468"/>
      <c r="N6" s="467"/>
      <c r="O6" s="466">
        <v>3.5000000000000003E-2</v>
      </c>
      <c r="P6" s="469">
        <v>0.05</v>
      </c>
      <c r="Q6" s="468"/>
      <c r="R6" s="467"/>
      <c r="S6" s="466">
        <v>4.4999999999999998E-2</v>
      </c>
      <c r="T6" s="469">
        <v>0.06</v>
      </c>
      <c r="U6" s="468"/>
      <c r="V6" s="467"/>
      <c r="W6" s="466">
        <v>3.5999999999999997E-2</v>
      </c>
      <c r="X6" s="469"/>
      <c r="Y6" s="468"/>
      <c r="Z6" s="467"/>
      <c r="AA6" s="46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row>
    <row r="7" spans="1:69" s="1" customFormat="1" ht="30" x14ac:dyDescent="0.25">
      <c r="A7" s="539">
        <v>3</v>
      </c>
      <c r="B7" s="200" t="s">
        <v>453</v>
      </c>
      <c r="C7" s="200" t="s">
        <v>454</v>
      </c>
      <c r="D7" s="710" t="s">
        <v>455</v>
      </c>
      <c r="E7" s="711"/>
      <c r="F7" s="200" t="s">
        <v>456</v>
      </c>
      <c r="G7" s="201" t="s">
        <v>317</v>
      </c>
      <c r="H7" s="472"/>
      <c r="I7" s="453"/>
      <c r="J7" s="471"/>
      <c r="K7" s="470"/>
      <c r="L7" s="473"/>
      <c r="M7" s="453"/>
      <c r="N7" s="471"/>
      <c r="O7" s="470"/>
      <c r="P7" s="472"/>
      <c r="Q7" s="453"/>
      <c r="R7" s="471"/>
      <c r="S7" s="470"/>
      <c r="T7" s="472"/>
      <c r="U7" s="453"/>
      <c r="V7" s="471"/>
      <c r="W7" s="470"/>
      <c r="X7" s="472">
        <v>1</v>
      </c>
      <c r="Y7" s="453">
        <v>4</v>
      </c>
      <c r="Z7" s="471"/>
      <c r="AA7" s="470"/>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row>
    <row r="8" spans="1:69" s="1" customFormat="1" ht="45" x14ac:dyDescent="0.25">
      <c r="A8" s="538">
        <v>4</v>
      </c>
      <c r="B8" s="454" t="s">
        <v>459</v>
      </c>
      <c r="C8" s="454" t="s">
        <v>460</v>
      </c>
      <c r="D8" s="712" t="s">
        <v>326</v>
      </c>
      <c r="E8" s="713"/>
      <c r="F8" s="432" t="s">
        <v>325</v>
      </c>
      <c r="G8" s="201" t="s">
        <v>321</v>
      </c>
      <c r="H8" s="532">
        <v>0.45</v>
      </c>
      <c r="I8" s="443">
        <v>0.45</v>
      </c>
      <c r="J8" s="440">
        <v>0.45</v>
      </c>
      <c r="K8" s="533">
        <v>0.45</v>
      </c>
      <c r="L8" s="534"/>
      <c r="M8" s="443">
        <v>0.8</v>
      </c>
      <c r="N8" s="440">
        <v>0.8</v>
      </c>
      <c r="O8" s="533">
        <v>0.8</v>
      </c>
      <c r="P8" s="532">
        <v>0.8</v>
      </c>
      <c r="Q8" s="443">
        <v>0.8</v>
      </c>
      <c r="R8" s="440">
        <v>0.8</v>
      </c>
      <c r="S8" s="533">
        <v>0.8</v>
      </c>
      <c r="T8" s="532">
        <v>0.8</v>
      </c>
      <c r="U8" s="443">
        <v>0.8</v>
      </c>
      <c r="V8" s="440">
        <v>0.8</v>
      </c>
      <c r="W8" s="533"/>
      <c r="X8" s="532"/>
      <c r="Y8" s="443"/>
      <c r="Z8" s="440"/>
      <c r="AA8" s="533"/>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row>
    <row r="9" spans="1:69" s="1" customFormat="1" x14ac:dyDescent="0.25">
      <c r="A9" s="6"/>
      <c r="B9" s="464"/>
      <c r="C9" s="464"/>
      <c r="D9" s="464"/>
      <c r="E9" s="464"/>
      <c r="F9" s="464"/>
      <c r="G9" s="464"/>
      <c r="H9" s="464"/>
      <c r="I9" s="464"/>
      <c r="J9" s="464"/>
      <c r="K9" s="464"/>
      <c r="L9" s="464"/>
      <c r="M9" s="464"/>
      <c r="N9" s="464"/>
      <c r="O9" s="464"/>
      <c r="P9" s="464"/>
      <c r="Q9" s="464"/>
      <c r="R9" s="464"/>
      <c r="S9" s="464"/>
      <c r="T9" s="464"/>
      <c r="U9" s="6"/>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row>
    <row r="10" spans="1:69" s="1" customFormat="1" ht="23.25" x14ac:dyDescent="0.35">
      <c r="A10" s="562" t="s">
        <v>447</v>
      </c>
      <c r="B10" s="562"/>
      <c r="C10" s="562"/>
      <c r="D10" s="562"/>
      <c r="E10" s="562"/>
      <c r="F10" s="562"/>
      <c r="G10" s="562"/>
      <c r="H10" s="562"/>
      <c r="I10" s="562"/>
      <c r="J10" s="562"/>
      <c r="K10" s="562"/>
      <c r="L10" s="562"/>
      <c r="M10" s="562"/>
      <c r="N10" s="562"/>
      <c r="O10" s="71"/>
      <c r="P10" s="71"/>
      <c r="Q10" s="71"/>
      <c r="R10" s="71"/>
      <c r="S10" s="71"/>
      <c r="T10" s="71"/>
      <c r="U10" s="276"/>
      <c r="V10" s="276"/>
      <c r="W10" s="67"/>
      <c r="X10" s="67"/>
      <c r="Y10" s="67"/>
      <c r="Z10" s="67"/>
      <c r="AA10" s="67"/>
      <c r="AB10" s="67"/>
      <c r="AC10" s="67"/>
      <c r="AD10" s="67"/>
      <c r="AE10" s="67"/>
      <c r="AF10" s="67"/>
      <c r="AG10" s="67"/>
      <c r="AH10" s="67"/>
      <c r="AI10" s="67"/>
      <c r="AJ10" s="67"/>
      <c r="AK10" s="67"/>
      <c r="AL10" s="67"/>
      <c r="AM10" s="67"/>
      <c r="AN10" s="67"/>
      <c r="AO10" s="67"/>
      <c r="AP10" s="67"/>
      <c r="AQ10" s="67"/>
      <c r="AR10" s="67"/>
      <c r="AS10" s="67"/>
      <c r="AT10" s="67"/>
      <c r="AU10" s="67"/>
      <c r="AV10" s="67"/>
      <c r="AW10" s="67"/>
      <c r="AX10" s="67"/>
      <c r="AY10" s="67"/>
      <c r="AZ10" s="67"/>
      <c r="BA10" s="67"/>
      <c r="BB10" s="67"/>
      <c r="BC10" s="67"/>
      <c r="BD10" s="67"/>
      <c r="BE10" s="67"/>
      <c r="BF10" s="67"/>
      <c r="BG10" s="67"/>
      <c r="BH10" s="67"/>
      <c r="BI10" s="67"/>
      <c r="BJ10" s="67"/>
      <c r="BK10" s="67"/>
      <c r="BL10" s="67"/>
      <c r="BM10" s="67"/>
      <c r="BN10" s="6"/>
      <c r="BO10" s="6"/>
      <c r="BP10" s="6"/>
      <c r="BQ10" s="6"/>
    </row>
    <row r="11" spans="1:69" s="8" customFormat="1" ht="23.25" x14ac:dyDescent="0.35">
      <c r="A11" s="447"/>
      <c r="B11" s="72"/>
      <c r="C11" s="72"/>
      <c r="D11" s="72"/>
      <c r="E11" s="73"/>
      <c r="F11" s="73"/>
      <c r="G11" s="73"/>
      <c r="H11" s="73"/>
      <c r="I11" s="73"/>
      <c r="J11" s="73"/>
      <c r="K11" s="73"/>
      <c r="L11" s="73"/>
      <c r="M11" s="73"/>
      <c r="N11" s="73"/>
      <c r="O11" s="73"/>
      <c r="P11" s="73"/>
      <c r="Q11" s="73"/>
      <c r="R11" s="73"/>
      <c r="S11" s="73"/>
      <c r="T11" s="73"/>
      <c r="U11" s="67"/>
      <c r="V11" s="67"/>
      <c r="W11" s="67"/>
      <c r="X11" s="67"/>
      <c r="Y11" s="67"/>
      <c r="Z11" s="67"/>
      <c r="AA11" s="67"/>
      <c r="AB11" s="67"/>
      <c r="AC11" s="67"/>
      <c r="AD11" s="67"/>
      <c r="AE11" s="67"/>
      <c r="AF11" s="67"/>
      <c r="AG11" s="67"/>
      <c r="AH11" s="67"/>
      <c r="AI11" s="67"/>
      <c r="AJ11" s="67"/>
      <c r="AK11" s="67"/>
      <c r="AL11" s="67"/>
      <c r="AM11" s="67"/>
      <c r="AN11" s="67"/>
      <c r="AO11" s="67"/>
      <c r="AP11" s="67"/>
      <c r="AQ11" s="67"/>
      <c r="AR11" s="67"/>
      <c r="AS11" s="67"/>
      <c r="AT11" s="67"/>
      <c r="AU11" s="67"/>
      <c r="AV11" s="67"/>
      <c r="AW11" s="67"/>
      <c r="AX11" s="67"/>
      <c r="AY11" s="67"/>
      <c r="AZ11" s="67"/>
      <c r="BA11" s="67"/>
      <c r="BB11" s="67"/>
      <c r="BC11" s="67"/>
      <c r="BD11" s="67"/>
      <c r="BE11" s="67"/>
      <c r="BF11" s="67"/>
      <c r="BG11" s="67"/>
      <c r="BH11" s="67"/>
      <c r="BI11" s="67"/>
      <c r="BJ11" s="67"/>
      <c r="BK11" s="67"/>
      <c r="BL11" s="67"/>
      <c r="BM11" s="67"/>
      <c r="BN11" s="67"/>
      <c r="BO11" s="67"/>
      <c r="BP11" s="67"/>
      <c r="BQ11" s="67"/>
    </row>
    <row r="12" spans="1:69" s="1" customFormat="1" ht="24" outlineLevel="1" thickBot="1" x14ac:dyDescent="0.4">
      <c r="A12" s="38"/>
      <c r="B12" s="275" t="s">
        <v>9</v>
      </c>
      <c r="C12" s="274" t="s">
        <v>51</v>
      </c>
      <c r="D12" s="273">
        <v>2018</v>
      </c>
      <c r="E12" s="272">
        <v>2019</v>
      </c>
      <c r="F12" s="669">
        <v>2020</v>
      </c>
      <c r="G12" s="670"/>
      <c r="H12" s="446"/>
      <c r="I12" s="446"/>
      <c r="J12" s="446"/>
      <c r="K12" s="446"/>
      <c r="L12" s="446"/>
      <c r="M12" s="69"/>
      <c r="N12" s="69"/>
      <c r="O12" s="69"/>
      <c r="P12" s="69"/>
      <c r="Q12" s="69"/>
      <c r="R12" s="69"/>
      <c r="S12" s="6"/>
      <c r="T12" s="6"/>
      <c r="U12" s="6"/>
      <c r="V12" s="671"/>
      <c r="W12" s="671"/>
      <c r="X12" s="671"/>
      <c r="Y12" s="671"/>
      <c r="Z12" s="671"/>
      <c r="AA12" s="671"/>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row>
    <row r="13" spans="1:69" s="1" customFormat="1" ht="23.25" outlineLevel="1" x14ac:dyDescent="0.35">
      <c r="A13" s="6"/>
      <c r="B13" s="271" t="s">
        <v>27</v>
      </c>
      <c r="C13" s="270">
        <v>5170000</v>
      </c>
      <c r="D13" s="269">
        <f>3102000</f>
        <v>3102000</v>
      </c>
      <c r="E13" s="268" t="s">
        <v>46</v>
      </c>
      <c r="F13" s="672" t="s">
        <v>47</v>
      </c>
      <c r="G13" s="673"/>
      <c r="H13" s="445"/>
      <c r="I13" s="445"/>
      <c r="J13" s="445"/>
      <c r="K13" s="445"/>
      <c r="L13" s="445"/>
      <c r="M13" s="69"/>
      <c r="N13" s="69"/>
      <c r="O13" s="69"/>
      <c r="P13" s="69"/>
      <c r="Q13" s="69"/>
      <c r="R13" s="69"/>
      <c r="S13" s="6"/>
      <c r="T13" s="6"/>
      <c r="U13" s="387"/>
      <c r="V13" s="387"/>
      <c r="W13" s="387"/>
      <c r="X13" s="387"/>
      <c r="Y13" s="387"/>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row>
    <row r="14" spans="1:69" s="1" customFormat="1" ht="23.25" outlineLevel="1" x14ac:dyDescent="0.35">
      <c r="A14" s="38"/>
      <c r="B14" s="267" t="s">
        <v>25</v>
      </c>
      <c r="C14" s="266">
        <v>0.2</v>
      </c>
      <c r="D14" s="265">
        <v>0.1</v>
      </c>
      <c r="E14" s="264" t="s">
        <v>46</v>
      </c>
      <c r="F14" s="674" t="s">
        <v>47</v>
      </c>
      <c r="G14" s="675"/>
      <c r="H14" s="445"/>
      <c r="I14" s="445"/>
      <c r="J14" s="445"/>
      <c r="K14" s="445"/>
      <c r="L14" s="445"/>
      <c r="M14" s="69"/>
      <c r="N14" s="69"/>
      <c r="O14" s="69"/>
      <c r="P14" s="69"/>
      <c r="Q14" s="69"/>
      <c r="R14" s="69"/>
      <c r="S14" s="69"/>
      <c r="T14" s="69"/>
      <c r="U14" s="69"/>
      <c r="V14" s="6"/>
      <c r="W14" s="6"/>
      <c r="X14" s="6"/>
      <c r="Y14" s="387"/>
      <c r="Z14" s="387"/>
      <c r="AA14" s="387"/>
      <c r="AB14" s="387"/>
      <c r="AC14" s="387"/>
      <c r="AD14" s="387"/>
      <c r="AE14" s="387"/>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row>
    <row r="15" spans="1:69" s="1" customFormat="1" ht="23.25" outlineLevel="1" x14ac:dyDescent="0.35">
      <c r="A15" s="38"/>
      <c r="B15" s="267" t="s">
        <v>26</v>
      </c>
      <c r="C15" s="266">
        <v>0.8</v>
      </c>
      <c r="D15" s="265">
        <v>0.9</v>
      </c>
      <c r="E15" s="264" t="s">
        <v>46</v>
      </c>
      <c r="F15" s="674" t="s">
        <v>47</v>
      </c>
      <c r="G15" s="675"/>
      <c r="H15" s="445"/>
      <c r="I15" s="445"/>
      <c r="J15" s="445"/>
      <c r="K15" s="445"/>
      <c r="L15" s="445"/>
      <c r="M15" s="69"/>
      <c r="N15" s="69"/>
      <c r="O15" s="69"/>
      <c r="P15" s="69"/>
      <c r="Q15" s="69"/>
      <c r="R15" s="69"/>
      <c r="S15" s="69"/>
      <c r="T15" s="69"/>
      <c r="U15" s="69"/>
      <c r="V15" s="6"/>
      <c r="W15" s="6"/>
      <c r="X15" s="6"/>
      <c r="Y15" s="387"/>
      <c r="Z15" s="387"/>
      <c r="AA15" s="387"/>
      <c r="AB15" s="387"/>
      <c r="AC15" s="387"/>
      <c r="AD15" s="387"/>
      <c r="AE15" s="387"/>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row>
    <row r="16" spans="1:69" s="1" customFormat="1" ht="23.25" outlineLevel="1" x14ac:dyDescent="0.35">
      <c r="A16" s="38"/>
      <c r="B16" s="263"/>
      <c r="C16" s="263"/>
      <c r="D16" s="69"/>
      <c r="E16" s="69"/>
      <c r="F16" s="69"/>
      <c r="G16" s="69"/>
      <c r="H16" s="69"/>
      <c r="I16" s="69"/>
      <c r="J16" s="69"/>
      <c r="K16" s="69"/>
      <c r="L16" s="69"/>
      <c r="M16" s="463"/>
      <c r="N16" s="69"/>
      <c r="O16" s="69"/>
      <c r="P16" s="69"/>
      <c r="Q16" s="69"/>
      <c r="R16" s="69"/>
      <c r="S16" s="69"/>
      <c r="T16" s="69"/>
      <c r="U16" s="69"/>
      <c r="V16" s="6"/>
      <c r="W16" s="6"/>
      <c r="X16" s="6"/>
      <c r="Y16" s="6"/>
      <c r="Z16" s="6"/>
      <c r="AA16" s="6"/>
      <c r="AB16" s="6"/>
      <c r="AC16" s="74" t="s">
        <v>48</v>
      </c>
      <c r="AD16" s="5"/>
      <c r="AE16" s="5"/>
      <c r="AF16" s="5"/>
      <c r="AG16" s="5"/>
      <c r="AH16" s="5"/>
      <c r="AI16" s="5"/>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row>
    <row r="17" spans="1:70" ht="21" outlineLevel="1" x14ac:dyDescent="0.35">
      <c r="A17" s="692" t="s">
        <v>448</v>
      </c>
      <c r="B17" s="692"/>
      <c r="C17" s="692"/>
      <c r="D17" s="692"/>
      <c r="E17" s="692"/>
      <c r="F17" s="692"/>
      <c r="G17" s="693"/>
      <c r="H17" s="755" t="s">
        <v>1</v>
      </c>
      <c r="I17" s="756"/>
      <c r="J17" s="756"/>
      <c r="K17" s="756"/>
      <c r="L17" s="757"/>
      <c r="M17" s="652" t="s">
        <v>43</v>
      </c>
      <c r="N17" s="653"/>
      <c r="O17" s="653"/>
      <c r="P17" s="653"/>
      <c r="Q17" s="654"/>
      <c r="R17" s="655" t="s">
        <v>50</v>
      </c>
      <c r="S17" s="656"/>
      <c r="T17" s="656"/>
      <c r="U17" s="656"/>
      <c r="V17" s="657"/>
      <c r="W17" s="38"/>
      <c r="X17" s="38"/>
      <c r="Y17" s="38"/>
      <c r="Z17" s="38"/>
      <c r="AA17" s="38"/>
      <c r="AB17" s="38"/>
      <c r="AC17" s="38"/>
      <c r="AD17" s="620" t="s">
        <v>11</v>
      </c>
      <c r="AE17" s="621"/>
      <c r="AF17" s="621"/>
      <c r="AG17" s="621"/>
      <c r="AH17" s="622"/>
      <c r="AI17" s="620" t="s">
        <v>16</v>
      </c>
      <c r="AJ17" s="621"/>
      <c r="AK17" s="621"/>
      <c r="AL17" s="621"/>
      <c r="AM17" s="622"/>
      <c r="AN17" s="620" t="s">
        <v>24</v>
      </c>
      <c r="AO17" s="621"/>
      <c r="AP17" s="621"/>
      <c r="AQ17" s="621"/>
      <c r="AR17" s="622"/>
      <c r="AS17" s="620" t="s">
        <v>13</v>
      </c>
      <c r="AT17" s="621"/>
      <c r="AU17" s="621"/>
      <c r="AV17" s="621"/>
      <c r="AW17" s="622"/>
      <c r="AX17" s="620" t="s">
        <v>14</v>
      </c>
      <c r="AY17" s="621"/>
      <c r="AZ17" s="621"/>
      <c r="BA17" s="621"/>
      <c r="BB17" s="622"/>
      <c r="BC17" s="620" t="s">
        <v>12</v>
      </c>
      <c r="BD17" s="621"/>
      <c r="BE17" s="621"/>
      <c r="BF17" s="621"/>
      <c r="BG17" s="622"/>
      <c r="BH17" s="620" t="s">
        <v>17</v>
      </c>
      <c r="BI17" s="621"/>
      <c r="BJ17" s="621"/>
      <c r="BK17" s="621"/>
      <c r="BL17" s="622"/>
      <c r="BM17" s="620" t="s">
        <v>15</v>
      </c>
      <c r="BN17" s="621"/>
      <c r="BO17" s="621"/>
      <c r="BP17" s="621"/>
      <c r="BQ17" s="622"/>
    </row>
    <row r="18" spans="1:70" ht="15.75" outlineLevel="1" thickBot="1" x14ac:dyDescent="0.3">
      <c r="A18" s="230" t="s">
        <v>6</v>
      </c>
      <c r="B18" s="229" t="s">
        <v>8</v>
      </c>
      <c r="C18" s="229" t="s">
        <v>3</v>
      </c>
      <c r="D18" s="661" t="s">
        <v>69</v>
      </c>
      <c r="E18" s="662"/>
      <c r="F18" s="228" t="s">
        <v>10</v>
      </c>
      <c r="G18" s="228" t="s">
        <v>0</v>
      </c>
      <c r="H18" s="228" t="s">
        <v>22</v>
      </c>
      <c r="I18" s="228" t="s">
        <v>30</v>
      </c>
      <c r="J18" s="228" t="s">
        <v>29</v>
      </c>
      <c r="K18" s="228" t="s">
        <v>23</v>
      </c>
      <c r="L18" s="228" t="s">
        <v>49</v>
      </c>
      <c r="M18" s="226" t="s">
        <v>22</v>
      </c>
      <c r="N18" s="227" t="s">
        <v>30</v>
      </c>
      <c r="O18" s="226" t="s">
        <v>29</v>
      </c>
      <c r="P18" s="227" t="s">
        <v>23</v>
      </c>
      <c r="Q18" s="226" t="s">
        <v>49</v>
      </c>
      <c r="R18" s="261" t="s">
        <v>22</v>
      </c>
      <c r="S18" s="262" t="s">
        <v>30</v>
      </c>
      <c r="T18" s="261" t="s">
        <v>29</v>
      </c>
      <c r="U18" s="262" t="s">
        <v>23</v>
      </c>
      <c r="V18" s="261" t="s">
        <v>49</v>
      </c>
      <c r="W18" s="38"/>
      <c r="X18" s="38"/>
      <c r="Y18" s="38"/>
      <c r="Z18" s="38"/>
      <c r="AA18" s="38"/>
      <c r="AB18" s="38"/>
      <c r="AC18" s="38"/>
      <c r="AD18" s="61" t="s">
        <v>22</v>
      </c>
      <c r="AE18" s="33" t="s">
        <v>30</v>
      </c>
      <c r="AF18" s="33" t="s">
        <v>29</v>
      </c>
      <c r="AG18" s="33" t="s">
        <v>23</v>
      </c>
      <c r="AH18" s="57" t="s">
        <v>49</v>
      </c>
      <c r="AI18" s="61" t="s">
        <v>22</v>
      </c>
      <c r="AJ18" s="33" t="s">
        <v>30</v>
      </c>
      <c r="AK18" s="33" t="s">
        <v>29</v>
      </c>
      <c r="AL18" s="33" t="s">
        <v>23</v>
      </c>
      <c r="AM18" s="57" t="s">
        <v>49</v>
      </c>
      <c r="AN18" s="61" t="s">
        <v>22</v>
      </c>
      <c r="AO18" s="33" t="s">
        <v>30</v>
      </c>
      <c r="AP18" s="33" t="s">
        <v>29</v>
      </c>
      <c r="AQ18" s="33" t="s">
        <v>23</v>
      </c>
      <c r="AR18" s="57" t="s">
        <v>49</v>
      </c>
      <c r="AS18" s="61" t="s">
        <v>22</v>
      </c>
      <c r="AT18" s="33" t="s">
        <v>30</v>
      </c>
      <c r="AU18" s="33" t="s">
        <v>29</v>
      </c>
      <c r="AV18" s="33" t="s">
        <v>23</v>
      </c>
      <c r="AW18" s="57" t="s">
        <v>49</v>
      </c>
      <c r="AX18" s="61" t="s">
        <v>22</v>
      </c>
      <c r="AY18" s="33" t="s">
        <v>30</v>
      </c>
      <c r="AZ18" s="33" t="s">
        <v>29</v>
      </c>
      <c r="BA18" s="33" t="s">
        <v>23</v>
      </c>
      <c r="BB18" s="57" t="s">
        <v>49</v>
      </c>
      <c r="BC18" s="61" t="s">
        <v>22</v>
      </c>
      <c r="BD18" s="33" t="s">
        <v>30</v>
      </c>
      <c r="BE18" s="33" t="s">
        <v>29</v>
      </c>
      <c r="BF18" s="33" t="s">
        <v>23</v>
      </c>
      <c r="BG18" s="57" t="s">
        <v>49</v>
      </c>
      <c r="BH18" s="61" t="s">
        <v>22</v>
      </c>
      <c r="BI18" s="33" t="s">
        <v>30</v>
      </c>
      <c r="BJ18" s="33" t="s">
        <v>29</v>
      </c>
      <c r="BK18" s="33" t="s">
        <v>23</v>
      </c>
      <c r="BL18" s="57" t="s">
        <v>49</v>
      </c>
      <c r="BM18" s="61" t="s">
        <v>22</v>
      </c>
      <c r="BN18" s="33" t="s">
        <v>30</v>
      </c>
      <c r="BO18" s="33" t="s">
        <v>29</v>
      </c>
      <c r="BP18" s="33" t="s">
        <v>23</v>
      </c>
      <c r="BQ18" s="57" t="s">
        <v>49</v>
      </c>
    </row>
    <row r="19" spans="1:70" ht="105" outlineLevel="1" x14ac:dyDescent="0.25">
      <c r="A19" s="539">
        <v>1</v>
      </c>
      <c r="B19" s="200" t="s">
        <v>458</v>
      </c>
      <c r="C19" s="202" t="s">
        <v>474</v>
      </c>
      <c r="D19" s="666" t="s">
        <v>337</v>
      </c>
      <c r="E19" s="667"/>
      <c r="F19" s="200" t="s">
        <v>336</v>
      </c>
      <c r="G19" s="200" t="s">
        <v>317</v>
      </c>
      <c r="H19" s="200"/>
      <c r="I19" s="200"/>
      <c r="J19" s="200"/>
      <c r="K19" s="200"/>
      <c r="L19" s="531">
        <v>2</v>
      </c>
      <c r="M19" s="213"/>
      <c r="N19" s="453"/>
      <c r="O19" s="260"/>
      <c r="P19" s="453"/>
      <c r="Q19" s="530">
        <v>10</v>
      </c>
      <c r="R19" s="255"/>
      <c r="S19" s="430"/>
      <c r="T19" s="255"/>
      <c r="U19" s="430"/>
      <c r="V19" s="255"/>
      <c r="W19" s="437"/>
      <c r="X19" s="38"/>
      <c r="Y19" s="38"/>
      <c r="Z19" s="38"/>
      <c r="AA19" s="38"/>
      <c r="AB19" s="38"/>
      <c r="AC19" s="65" t="s">
        <v>18</v>
      </c>
      <c r="AD19" s="62" t="s">
        <v>126</v>
      </c>
      <c r="AE19" s="34" t="s">
        <v>126</v>
      </c>
      <c r="AF19" s="34" t="s">
        <v>126</v>
      </c>
      <c r="AG19" s="34" t="s">
        <v>126</v>
      </c>
      <c r="AH19" s="58" t="s">
        <v>126</v>
      </c>
      <c r="AI19" s="62" t="s">
        <v>126</v>
      </c>
      <c r="AJ19" s="34" t="s">
        <v>126</v>
      </c>
      <c r="AK19" s="34" t="s">
        <v>126</v>
      </c>
      <c r="AL19" s="34" t="s">
        <v>126</v>
      </c>
      <c r="AM19" s="58" t="s">
        <v>126</v>
      </c>
      <c r="AN19" s="62" t="s">
        <v>126</v>
      </c>
      <c r="AO19" s="34" t="s">
        <v>126</v>
      </c>
      <c r="AP19" s="34" t="s">
        <v>126</v>
      </c>
      <c r="AQ19" s="34" t="s">
        <v>126</v>
      </c>
      <c r="AR19" s="58" t="s">
        <v>126</v>
      </c>
      <c r="AS19" s="62" t="s">
        <v>126</v>
      </c>
      <c r="AT19" s="34" t="s">
        <v>126</v>
      </c>
      <c r="AU19" s="34" t="s">
        <v>126</v>
      </c>
      <c r="AV19" s="34" t="s">
        <v>126</v>
      </c>
      <c r="AW19" s="58" t="s">
        <v>126</v>
      </c>
      <c r="AX19" s="62" t="s">
        <v>126</v>
      </c>
      <c r="AY19" s="34" t="s">
        <v>126</v>
      </c>
      <c r="AZ19" s="34" t="s">
        <v>126</v>
      </c>
      <c r="BA19" s="34" t="s">
        <v>126</v>
      </c>
      <c r="BB19" s="58" t="s">
        <v>126</v>
      </c>
      <c r="BC19" s="62" t="s">
        <v>126</v>
      </c>
      <c r="BD19" s="34" t="s">
        <v>126</v>
      </c>
      <c r="BE19" s="34" t="s">
        <v>126</v>
      </c>
      <c r="BF19" s="34" t="s">
        <v>126</v>
      </c>
      <c r="BG19" s="58" t="s">
        <v>126</v>
      </c>
      <c r="BH19" s="62" t="s">
        <v>126</v>
      </c>
      <c r="BI19" s="34" t="s">
        <v>126</v>
      </c>
      <c r="BJ19" s="34" t="s">
        <v>126</v>
      </c>
      <c r="BK19" s="34" t="s">
        <v>126</v>
      </c>
      <c r="BL19" s="58" t="s">
        <v>126</v>
      </c>
      <c r="BM19" s="62" t="s">
        <v>126</v>
      </c>
      <c r="BN19" s="34" t="s">
        <v>126</v>
      </c>
      <c r="BO19" s="34" t="s">
        <v>126</v>
      </c>
      <c r="BP19" s="34" t="s">
        <v>126</v>
      </c>
      <c r="BQ19" s="58" t="s">
        <v>126</v>
      </c>
    </row>
    <row r="20" spans="1:70" ht="23.25" outlineLevel="1" x14ac:dyDescent="0.35">
      <c r="A20" s="38"/>
      <c r="B20" s="69"/>
      <c r="C20" s="69"/>
      <c r="D20" s="69"/>
      <c r="E20" s="69"/>
      <c r="F20" s="69"/>
      <c r="G20" s="69"/>
      <c r="H20" s="69"/>
      <c r="I20" s="69"/>
      <c r="J20" s="69"/>
      <c r="K20" s="69"/>
      <c r="L20" s="69"/>
      <c r="M20" s="69"/>
      <c r="N20" s="69"/>
      <c r="O20" s="69"/>
      <c r="P20" s="69"/>
      <c r="Q20" s="38"/>
      <c r="R20" s="38"/>
      <c r="S20" s="38"/>
      <c r="T20" s="38"/>
      <c r="U20" s="38"/>
      <c r="V20" s="38"/>
      <c r="W20" s="6"/>
      <c r="X20" s="6"/>
      <c r="Y20" s="38"/>
      <c r="Z20" s="38"/>
      <c r="AA20" s="38"/>
      <c r="AB20" s="38"/>
      <c r="AC20" s="75"/>
      <c r="AD20" s="76"/>
      <c r="AE20" s="76"/>
      <c r="AF20" s="76"/>
      <c r="AG20" s="76"/>
      <c r="AH20" s="76"/>
      <c r="AI20" s="76"/>
      <c r="AJ20" s="67"/>
      <c r="AK20" s="67"/>
      <c r="AL20" s="67"/>
      <c r="AM20" s="67"/>
      <c r="AN20" s="67"/>
      <c r="AO20" s="67"/>
      <c r="AP20" s="67"/>
      <c r="AQ20" s="67"/>
      <c r="AR20" s="67"/>
      <c r="AS20" s="67"/>
      <c r="AT20" s="67"/>
      <c r="AU20" s="67"/>
      <c r="AV20" s="67"/>
      <c r="AW20" s="67"/>
      <c r="AX20" s="67"/>
      <c r="AY20" s="67"/>
      <c r="AZ20" s="67"/>
      <c r="BA20" s="67"/>
      <c r="BB20" s="67"/>
      <c r="BC20" s="67"/>
      <c r="BD20" s="67"/>
      <c r="BE20" s="67"/>
      <c r="BF20" s="67"/>
      <c r="BG20" s="67"/>
      <c r="BH20" s="67"/>
      <c r="BI20" s="67"/>
      <c r="BJ20" s="67"/>
      <c r="BK20" s="67"/>
      <c r="BL20" s="67"/>
      <c r="BM20" s="67"/>
      <c r="BN20" s="67"/>
      <c r="BO20" s="67"/>
      <c r="BP20" s="68"/>
      <c r="BQ20" s="68"/>
      <c r="BR20" s="68"/>
    </row>
    <row r="21" spans="1:70" ht="21" outlineLevel="1" x14ac:dyDescent="0.35">
      <c r="A21" s="386" t="s">
        <v>449</v>
      </c>
      <c r="B21" s="386"/>
      <c r="C21" s="386"/>
      <c r="D21" s="386"/>
      <c r="E21" s="386"/>
      <c r="F21" s="386"/>
      <c r="G21" s="386"/>
      <c r="H21" s="429"/>
      <c r="I21" s="429"/>
      <c r="J21" s="429"/>
      <c r="K21" s="429"/>
      <c r="L21" s="429"/>
      <c r="M21" s="209"/>
      <c r="N21" s="209"/>
      <c r="O21" s="209"/>
      <c r="P21" s="209"/>
      <c r="Q21" s="209"/>
      <c r="R21" s="209"/>
      <c r="S21" s="209"/>
      <c r="T21" s="209"/>
      <c r="U21" s="209"/>
      <c r="V21" s="209"/>
      <c r="W21" s="38"/>
      <c r="X21" s="38"/>
      <c r="Y21" s="38"/>
      <c r="Z21" s="38"/>
      <c r="AA21" s="38"/>
      <c r="AB21" s="38"/>
      <c r="AC21" s="68"/>
      <c r="AD21" s="614"/>
      <c r="AE21" s="614"/>
      <c r="AF21" s="614"/>
      <c r="AG21" s="614"/>
      <c r="AH21" s="614"/>
      <c r="AI21" s="614"/>
      <c r="AJ21" s="614"/>
      <c r="AK21" s="614"/>
      <c r="AL21" s="614"/>
      <c r="AM21" s="614"/>
      <c r="AN21" s="614"/>
      <c r="AO21" s="614"/>
      <c r="AP21" s="614"/>
      <c r="AQ21" s="614"/>
      <c r="AR21" s="614"/>
      <c r="AS21" s="614"/>
      <c r="AT21" s="614"/>
      <c r="AU21" s="614"/>
      <c r="AV21" s="614"/>
      <c r="AW21" s="614"/>
      <c r="AX21" s="614"/>
      <c r="AY21" s="614"/>
      <c r="AZ21" s="614"/>
      <c r="BA21" s="614"/>
      <c r="BB21" s="614"/>
      <c r="BC21" s="614"/>
      <c r="BD21" s="614"/>
      <c r="BE21" s="614"/>
      <c r="BF21" s="614"/>
      <c r="BG21" s="614"/>
      <c r="BH21" s="614"/>
      <c r="BI21" s="614"/>
      <c r="BJ21" s="614"/>
      <c r="BK21" s="614"/>
      <c r="BL21" s="614"/>
      <c r="BM21" s="614"/>
      <c r="BN21" s="614"/>
      <c r="BO21" s="614"/>
      <c r="BP21" s="614"/>
      <c r="BQ21" s="614"/>
      <c r="BR21" s="68"/>
    </row>
    <row r="22" spans="1:70" outlineLevel="1" x14ac:dyDescent="0.25">
      <c r="A22" s="705" t="s">
        <v>329</v>
      </c>
      <c r="B22" s="706"/>
      <c r="C22" s="706"/>
      <c r="D22" s="706"/>
      <c r="E22" s="706"/>
      <c r="F22" s="706"/>
      <c r="G22" s="706"/>
      <c r="H22" s="384"/>
      <c r="I22" s="384"/>
      <c r="J22" s="384"/>
      <c r="K22" s="384"/>
      <c r="L22" s="384"/>
      <c r="M22" s="80"/>
      <c r="N22" s="80"/>
      <c r="O22" s="80"/>
      <c r="P22" s="38"/>
      <c r="Q22" s="38"/>
      <c r="R22" s="38"/>
      <c r="S22" s="38"/>
      <c r="T22" s="38"/>
      <c r="U22" s="38"/>
      <c r="V22" s="77"/>
      <c r="W22" s="79"/>
      <c r="X22" s="79"/>
      <c r="Y22" s="79"/>
      <c r="Z22" s="79"/>
      <c r="AA22" s="79"/>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79"/>
      <c r="BG22" s="79"/>
      <c r="BH22" s="79"/>
      <c r="BI22" s="79"/>
      <c r="BJ22" s="79"/>
      <c r="BK22" s="68"/>
    </row>
    <row r="23" spans="1:70" outlineLevel="1" x14ac:dyDescent="0.25">
      <c r="A23" s="705" t="s">
        <v>328</v>
      </c>
      <c r="B23" s="706"/>
      <c r="C23" s="706"/>
      <c r="D23" s="706"/>
      <c r="E23" s="706"/>
      <c r="F23" s="706"/>
      <c r="G23" s="706"/>
      <c r="H23" s="384"/>
      <c r="I23" s="384"/>
      <c r="J23" s="384"/>
      <c r="K23" s="384"/>
      <c r="L23" s="384"/>
      <c r="M23" s="80"/>
      <c r="N23" s="80"/>
      <c r="O23" s="80"/>
      <c r="P23" s="38"/>
      <c r="Q23" s="38"/>
      <c r="R23" s="38"/>
      <c r="S23" s="38"/>
      <c r="T23" s="38"/>
      <c r="U23" s="38"/>
      <c r="V23" s="77"/>
      <c r="W23" s="79"/>
      <c r="X23" s="79"/>
      <c r="Y23" s="79"/>
      <c r="Z23" s="79"/>
      <c r="AA23" s="79"/>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9"/>
      <c r="BJ23" s="79"/>
      <c r="BK23" s="68"/>
    </row>
    <row r="24" spans="1:70" outlineLevel="1" x14ac:dyDescent="0.25">
      <c r="A24" s="462"/>
      <c r="B24" s="462"/>
      <c r="C24" s="462"/>
      <c r="D24" s="462"/>
      <c r="E24" s="462"/>
      <c r="F24" s="462"/>
      <c r="G24" s="462"/>
      <c r="H24" s="384"/>
      <c r="I24" s="384"/>
      <c r="J24" s="384"/>
      <c r="K24" s="384"/>
      <c r="L24" s="384"/>
      <c r="M24" s="80"/>
      <c r="N24" s="80"/>
      <c r="O24" s="80"/>
      <c r="P24" s="38"/>
      <c r="Q24" s="38"/>
      <c r="R24" s="38"/>
      <c r="S24" s="38"/>
      <c r="T24" s="38"/>
      <c r="U24" s="38"/>
      <c r="V24" s="77"/>
      <c r="W24" s="79"/>
      <c r="X24" s="79"/>
      <c r="Y24" s="79"/>
      <c r="Z24" s="79"/>
      <c r="AA24" s="79"/>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68"/>
    </row>
    <row r="25" spans="1:70" s="1" customFormat="1" ht="23.25" x14ac:dyDescent="0.35">
      <c r="A25" s="562" t="s">
        <v>457</v>
      </c>
      <c r="B25" s="562"/>
      <c r="C25" s="562"/>
      <c r="D25" s="562"/>
      <c r="E25" s="562"/>
      <c r="F25" s="562"/>
      <c r="G25" s="562"/>
      <c r="H25" s="562"/>
      <c r="I25" s="562"/>
      <c r="J25" s="562"/>
      <c r="K25" s="562"/>
      <c r="L25" s="562"/>
      <c r="M25" s="562"/>
      <c r="N25" s="562"/>
      <c r="O25" s="71"/>
      <c r="P25" s="71"/>
      <c r="Q25" s="71"/>
      <c r="R25" s="71"/>
      <c r="S25" s="71"/>
      <c r="T25" s="71"/>
      <c r="U25" s="276"/>
      <c r="V25" s="276"/>
      <c r="W25" s="67"/>
      <c r="X25" s="67"/>
      <c r="Y25" s="67"/>
      <c r="Z25" s="67"/>
      <c r="AA25" s="67"/>
      <c r="AB25" s="67"/>
      <c r="AC25" s="67"/>
      <c r="AD25" s="67"/>
      <c r="AE25" s="67"/>
      <c r="AF25" s="67"/>
      <c r="AG25" s="67"/>
      <c r="AH25" s="67"/>
      <c r="AI25" s="67"/>
      <c r="AJ25" s="67"/>
      <c r="AK25" s="67"/>
      <c r="AL25" s="67"/>
      <c r="AM25" s="67"/>
      <c r="AN25" s="67"/>
      <c r="AO25" s="67"/>
      <c r="AP25" s="67"/>
      <c r="AQ25" s="67"/>
      <c r="AR25" s="67"/>
      <c r="AS25" s="67"/>
      <c r="AT25" s="67"/>
      <c r="AU25" s="67"/>
      <c r="AV25" s="67"/>
      <c r="AW25" s="67"/>
      <c r="AX25" s="67"/>
      <c r="AY25" s="67"/>
      <c r="AZ25" s="67"/>
      <c r="BA25" s="67"/>
      <c r="BB25" s="67"/>
      <c r="BC25" s="67"/>
      <c r="BD25" s="67"/>
      <c r="BE25" s="67"/>
      <c r="BF25" s="67"/>
      <c r="BG25" s="67"/>
      <c r="BH25" s="67"/>
      <c r="BI25" s="67"/>
      <c r="BJ25" s="67"/>
      <c r="BK25" s="67"/>
      <c r="BL25" s="67"/>
      <c r="BM25" s="67"/>
      <c r="BN25" s="6"/>
      <c r="BO25" s="6"/>
      <c r="BP25" s="6"/>
      <c r="BQ25" s="6"/>
    </row>
    <row r="26" spans="1:70" s="8" customFormat="1" ht="23.25" x14ac:dyDescent="0.35">
      <c r="A26" s="447"/>
      <c r="B26" s="72"/>
      <c r="C26" s="72"/>
      <c r="D26" s="72"/>
      <c r="E26" s="73"/>
      <c r="F26" s="73"/>
      <c r="G26" s="73"/>
      <c r="H26" s="73"/>
      <c r="I26" s="73"/>
      <c r="J26" s="73"/>
      <c r="K26" s="73"/>
      <c r="L26" s="73"/>
      <c r="M26" s="73"/>
      <c r="N26" s="73"/>
      <c r="O26" s="73"/>
      <c r="P26" s="73"/>
      <c r="Q26" s="73"/>
      <c r="R26" s="73"/>
      <c r="S26" s="73"/>
      <c r="T26" s="73"/>
      <c r="U26" s="67"/>
      <c r="V26" s="67"/>
      <c r="W26" s="67"/>
      <c r="X26" s="67"/>
      <c r="Y26" s="67"/>
      <c r="Z26" s="67"/>
      <c r="AA26" s="67"/>
      <c r="AB26" s="67"/>
      <c r="AC26" s="67"/>
      <c r="AD26" s="67"/>
      <c r="AE26" s="67"/>
      <c r="AF26" s="67"/>
      <c r="AG26" s="67"/>
      <c r="AH26" s="67"/>
      <c r="AI26" s="67"/>
      <c r="AJ26" s="67"/>
      <c r="AK26" s="67"/>
      <c r="AL26" s="67"/>
      <c r="AM26" s="67"/>
      <c r="AN26" s="67"/>
      <c r="AO26" s="67"/>
      <c r="AP26" s="67"/>
      <c r="AQ26" s="67"/>
      <c r="AR26" s="67"/>
      <c r="AS26" s="67"/>
      <c r="AT26" s="67"/>
      <c r="AU26" s="67"/>
      <c r="AV26" s="67"/>
      <c r="AW26" s="67"/>
      <c r="AX26" s="67"/>
      <c r="AY26" s="67"/>
      <c r="AZ26" s="67"/>
      <c r="BA26" s="67"/>
      <c r="BB26" s="67"/>
      <c r="BC26" s="67"/>
      <c r="BD26" s="67"/>
      <c r="BE26" s="67"/>
      <c r="BF26" s="67"/>
      <c r="BG26" s="67"/>
      <c r="BH26" s="67"/>
      <c r="BI26" s="67"/>
      <c r="BJ26" s="67"/>
      <c r="BK26" s="67"/>
      <c r="BL26" s="67"/>
      <c r="BM26" s="67"/>
      <c r="BN26" s="67"/>
      <c r="BO26" s="67"/>
      <c r="BP26" s="67"/>
      <c r="BQ26" s="67"/>
    </row>
    <row r="27" spans="1:70" s="1" customFormat="1" ht="24" outlineLevel="1" thickBot="1" x14ac:dyDescent="0.4">
      <c r="A27" s="38"/>
      <c r="B27" s="275" t="s">
        <v>9</v>
      </c>
      <c r="C27" s="274" t="s">
        <v>51</v>
      </c>
      <c r="D27" s="273">
        <v>2018</v>
      </c>
      <c r="E27" s="272">
        <v>2019</v>
      </c>
      <c r="F27" s="669">
        <v>2020</v>
      </c>
      <c r="G27" s="670"/>
      <c r="H27" s="446"/>
      <c r="I27" s="446"/>
      <c r="J27" s="446"/>
      <c r="K27" s="446"/>
      <c r="L27" s="446"/>
      <c r="M27" s="69"/>
      <c r="N27" s="69"/>
      <c r="O27" s="69"/>
      <c r="P27" s="69"/>
      <c r="Q27" s="69"/>
      <c r="R27" s="69"/>
      <c r="S27" s="6"/>
      <c r="T27" s="6"/>
      <c r="U27" s="6"/>
      <c r="V27" s="671"/>
      <c r="W27" s="671"/>
      <c r="X27" s="671"/>
      <c r="Y27" s="671"/>
      <c r="Z27" s="671"/>
      <c r="AA27" s="671"/>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row>
    <row r="28" spans="1:70" s="1" customFormat="1" ht="23.25" outlineLevel="1" x14ac:dyDescent="0.35">
      <c r="A28" s="6"/>
      <c r="B28" s="271" t="s">
        <v>27</v>
      </c>
      <c r="C28" s="270">
        <v>19413000</v>
      </c>
      <c r="D28" s="269">
        <f>C28*0.6</f>
        <v>11647800</v>
      </c>
      <c r="E28" s="268" t="s">
        <v>46</v>
      </c>
      <c r="F28" s="672" t="s">
        <v>47</v>
      </c>
      <c r="G28" s="673"/>
      <c r="H28" s="445"/>
      <c r="I28" s="445"/>
      <c r="J28" s="445"/>
      <c r="K28" s="445"/>
      <c r="L28" s="445"/>
      <c r="M28" s="69"/>
      <c r="N28" s="69"/>
      <c r="O28" s="69"/>
      <c r="P28" s="69"/>
      <c r="Q28" s="69"/>
      <c r="R28" s="69"/>
      <c r="S28" s="6"/>
      <c r="T28" s="6"/>
      <c r="U28" s="387"/>
      <c r="V28" s="387"/>
      <c r="W28" s="387"/>
      <c r="X28" s="387"/>
      <c r="Y28" s="387"/>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row>
    <row r="29" spans="1:70" s="1" customFormat="1" ht="23.25" outlineLevel="1" x14ac:dyDescent="0.35">
      <c r="A29" s="38"/>
      <c r="B29" s="267" t="s">
        <v>25</v>
      </c>
      <c r="C29" s="266">
        <v>0.4</v>
      </c>
      <c r="D29" s="265">
        <v>0.3</v>
      </c>
      <c r="E29" s="264" t="s">
        <v>46</v>
      </c>
      <c r="F29" s="674" t="s">
        <v>47</v>
      </c>
      <c r="G29" s="675"/>
      <c r="H29" s="445"/>
      <c r="I29" s="445"/>
      <c r="J29" s="445"/>
      <c r="K29" s="445"/>
      <c r="L29" s="445"/>
      <c r="M29" s="69"/>
      <c r="N29" s="69"/>
      <c r="O29" s="69"/>
      <c r="P29" s="69"/>
      <c r="Q29" s="69"/>
      <c r="R29" s="69"/>
      <c r="S29" s="69"/>
      <c r="T29" s="69"/>
      <c r="U29" s="69"/>
      <c r="V29" s="6"/>
      <c r="W29" s="6"/>
      <c r="X29" s="6"/>
      <c r="Y29" s="387"/>
      <c r="Z29" s="387"/>
      <c r="AA29" s="387"/>
      <c r="AB29" s="387"/>
      <c r="AC29" s="387"/>
      <c r="AD29" s="387"/>
      <c r="AE29" s="387"/>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row>
    <row r="30" spans="1:70" s="1" customFormat="1" ht="23.25" outlineLevel="1" x14ac:dyDescent="0.35">
      <c r="A30" s="38"/>
      <c r="B30" s="267" t="s">
        <v>26</v>
      </c>
      <c r="C30" s="266">
        <v>0.6</v>
      </c>
      <c r="D30" s="265">
        <v>0.7</v>
      </c>
      <c r="E30" s="264" t="s">
        <v>46</v>
      </c>
      <c r="F30" s="674" t="s">
        <v>47</v>
      </c>
      <c r="G30" s="675"/>
      <c r="H30" s="445"/>
      <c r="I30" s="445"/>
      <c r="J30" s="445"/>
      <c r="K30" s="445"/>
      <c r="L30" s="445"/>
      <c r="M30" s="69"/>
      <c r="N30" s="69"/>
      <c r="O30" s="69"/>
      <c r="P30" s="69"/>
      <c r="Q30" s="69"/>
      <c r="R30" s="69"/>
      <c r="S30" s="69"/>
      <c r="T30" s="69"/>
      <c r="U30" s="69"/>
      <c r="V30" s="6"/>
      <c r="W30" s="6"/>
      <c r="X30" s="6"/>
      <c r="Y30" s="387"/>
      <c r="Z30" s="387"/>
      <c r="AA30" s="387"/>
      <c r="AB30" s="387"/>
      <c r="AC30" s="387"/>
      <c r="AD30" s="387"/>
      <c r="AE30" s="387"/>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row>
    <row r="31" spans="1:70" s="1" customFormat="1" ht="23.25" outlineLevel="1" x14ac:dyDescent="0.35">
      <c r="A31" s="38"/>
      <c r="B31" s="263"/>
      <c r="C31" s="263"/>
      <c r="D31" s="69"/>
      <c r="E31" s="69"/>
      <c r="F31" s="69"/>
      <c r="G31" s="69"/>
      <c r="H31" s="69"/>
      <c r="I31" s="69"/>
      <c r="J31" s="69"/>
      <c r="K31" s="69"/>
      <c r="L31" s="69"/>
      <c r="M31" s="69"/>
      <c r="N31" s="69"/>
      <c r="O31" s="69"/>
      <c r="P31" s="69"/>
      <c r="Q31" s="69"/>
      <c r="R31" s="69"/>
      <c r="S31" s="69"/>
      <c r="T31" s="69"/>
      <c r="U31" s="69"/>
      <c r="V31" s="6"/>
      <c r="W31" s="6"/>
      <c r="X31" s="6"/>
      <c r="Y31" s="6"/>
      <c r="Z31" s="6"/>
      <c r="AA31" s="6"/>
      <c r="AB31" s="6"/>
      <c r="AC31" s="74" t="s">
        <v>48</v>
      </c>
      <c r="AD31" s="5"/>
      <c r="AE31" s="5"/>
      <c r="AF31" s="5"/>
      <c r="AG31" s="5"/>
      <c r="AH31" s="5"/>
      <c r="AI31" s="5"/>
      <c r="AJ31" s="6"/>
      <c r="AK31" s="6"/>
      <c r="AL31" s="6"/>
      <c r="AM31" s="6"/>
      <c r="AN31" s="6"/>
      <c r="AO31" s="461" t="s">
        <v>327</v>
      </c>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row>
    <row r="32" spans="1:70" ht="21" outlineLevel="1" x14ac:dyDescent="0.35">
      <c r="A32" s="692" t="s">
        <v>450</v>
      </c>
      <c r="B32" s="692"/>
      <c r="C32" s="692"/>
      <c r="D32" s="692"/>
      <c r="E32" s="692"/>
      <c r="F32" s="692"/>
      <c r="G32" s="693"/>
      <c r="H32" s="758" t="s">
        <v>1</v>
      </c>
      <c r="I32" s="759"/>
      <c r="J32" s="759"/>
      <c r="K32" s="759"/>
      <c r="L32" s="760"/>
      <c r="M32" s="652" t="s">
        <v>43</v>
      </c>
      <c r="N32" s="653"/>
      <c r="O32" s="653"/>
      <c r="P32" s="653"/>
      <c r="Q32" s="654"/>
      <c r="R32" s="655" t="s">
        <v>50</v>
      </c>
      <c r="S32" s="656"/>
      <c r="T32" s="656"/>
      <c r="U32" s="656"/>
      <c r="V32" s="657"/>
      <c r="W32" s="38"/>
      <c r="X32" s="38"/>
      <c r="Y32" s="38"/>
      <c r="Z32" s="38"/>
      <c r="AA32" s="38"/>
      <c r="AB32" s="38"/>
      <c r="AC32" s="38"/>
      <c r="AD32" s="620" t="s">
        <v>11</v>
      </c>
      <c r="AE32" s="621"/>
      <c r="AF32" s="621"/>
      <c r="AG32" s="621"/>
      <c r="AH32" s="622"/>
      <c r="AI32" s="620" t="s">
        <v>16</v>
      </c>
      <c r="AJ32" s="621"/>
      <c r="AK32" s="621"/>
      <c r="AL32" s="621"/>
      <c r="AM32" s="622"/>
      <c r="AN32" s="620" t="s">
        <v>24</v>
      </c>
      <c r="AO32" s="621"/>
      <c r="AP32" s="621"/>
      <c r="AQ32" s="621"/>
      <c r="AR32" s="622"/>
      <c r="AS32" s="620" t="s">
        <v>13</v>
      </c>
      <c r="AT32" s="621"/>
      <c r="AU32" s="621"/>
      <c r="AV32" s="621"/>
      <c r="AW32" s="622"/>
      <c r="AX32" s="620" t="s">
        <v>14</v>
      </c>
      <c r="AY32" s="621"/>
      <c r="AZ32" s="621"/>
      <c r="BA32" s="621"/>
      <c r="BB32" s="622"/>
      <c r="BC32" s="620" t="s">
        <v>12</v>
      </c>
      <c r="BD32" s="621"/>
      <c r="BE32" s="621"/>
      <c r="BF32" s="621"/>
      <c r="BG32" s="622"/>
      <c r="BH32" s="620" t="s">
        <v>17</v>
      </c>
      <c r="BI32" s="621"/>
      <c r="BJ32" s="621"/>
      <c r="BK32" s="621"/>
      <c r="BL32" s="622"/>
      <c r="BM32" s="620" t="s">
        <v>15</v>
      </c>
      <c r="BN32" s="621"/>
      <c r="BO32" s="621"/>
      <c r="BP32" s="621"/>
      <c r="BQ32" s="622"/>
    </row>
    <row r="33" spans="1:70" ht="15.75" outlineLevel="1" thickBot="1" x14ac:dyDescent="0.3">
      <c r="A33" s="230" t="s">
        <v>6</v>
      </c>
      <c r="B33" s="229" t="s">
        <v>8</v>
      </c>
      <c r="C33" s="229" t="s">
        <v>3</v>
      </c>
      <c r="D33" s="661" t="s">
        <v>69</v>
      </c>
      <c r="E33" s="662"/>
      <c r="F33" s="228" t="s">
        <v>10</v>
      </c>
      <c r="G33" s="228" t="s">
        <v>0</v>
      </c>
      <c r="H33" s="228" t="s">
        <v>22</v>
      </c>
      <c r="I33" s="228" t="s">
        <v>30</v>
      </c>
      <c r="J33" s="228" t="s">
        <v>29</v>
      </c>
      <c r="K33" s="228" t="s">
        <v>23</v>
      </c>
      <c r="L33" s="228" t="s">
        <v>49</v>
      </c>
      <c r="M33" s="226" t="s">
        <v>22</v>
      </c>
      <c r="N33" s="227" t="s">
        <v>30</v>
      </c>
      <c r="O33" s="226" t="s">
        <v>29</v>
      </c>
      <c r="P33" s="227" t="s">
        <v>23</v>
      </c>
      <c r="Q33" s="226" t="s">
        <v>49</v>
      </c>
      <c r="R33" s="261" t="s">
        <v>22</v>
      </c>
      <c r="S33" s="262" t="s">
        <v>30</v>
      </c>
      <c r="T33" s="261" t="s">
        <v>29</v>
      </c>
      <c r="U33" s="262" t="s">
        <v>23</v>
      </c>
      <c r="V33" s="261" t="s">
        <v>49</v>
      </c>
      <c r="W33" s="38"/>
      <c r="X33" s="38"/>
      <c r="Y33" s="38"/>
      <c r="Z33" s="38"/>
      <c r="AA33" s="38"/>
      <c r="AB33" s="38"/>
      <c r="AC33" s="38"/>
      <c r="AD33" s="61" t="s">
        <v>22</v>
      </c>
      <c r="AE33" s="33" t="s">
        <v>30</v>
      </c>
      <c r="AF33" s="33" t="s">
        <v>29</v>
      </c>
      <c r="AG33" s="33" t="s">
        <v>23</v>
      </c>
      <c r="AH33" s="57" t="s">
        <v>49</v>
      </c>
      <c r="AI33" s="61" t="s">
        <v>22</v>
      </c>
      <c r="AJ33" s="33" t="s">
        <v>30</v>
      </c>
      <c r="AK33" s="33" t="s">
        <v>29</v>
      </c>
      <c r="AL33" s="33" t="s">
        <v>23</v>
      </c>
      <c r="AM33" s="57" t="s">
        <v>49</v>
      </c>
      <c r="AN33" s="61" t="s">
        <v>22</v>
      </c>
      <c r="AO33" s="33" t="s">
        <v>30</v>
      </c>
      <c r="AP33" s="33" t="s">
        <v>29</v>
      </c>
      <c r="AQ33" s="33" t="s">
        <v>23</v>
      </c>
      <c r="AR33" s="57" t="s">
        <v>49</v>
      </c>
      <c r="AS33" s="61" t="s">
        <v>22</v>
      </c>
      <c r="AT33" s="33" t="s">
        <v>30</v>
      </c>
      <c r="AU33" s="33" t="s">
        <v>29</v>
      </c>
      <c r="AV33" s="33" t="s">
        <v>23</v>
      </c>
      <c r="AW33" s="57" t="s">
        <v>49</v>
      </c>
      <c r="AX33" s="61" t="s">
        <v>22</v>
      </c>
      <c r="AY33" s="33" t="s">
        <v>30</v>
      </c>
      <c r="AZ33" s="33" t="s">
        <v>29</v>
      </c>
      <c r="BA33" s="33" t="s">
        <v>23</v>
      </c>
      <c r="BB33" s="57" t="s">
        <v>49</v>
      </c>
      <c r="BC33" s="61" t="s">
        <v>22</v>
      </c>
      <c r="BD33" s="33" t="s">
        <v>30</v>
      </c>
      <c r="BE33" s="33" t="s">
        <v>29</v>
      </c>
      <c r="BF33" s="33" t="s">
        <v>23</v>
      </c>
      <c r="BG33" s="57" t="s">
        <v>49</v>
      </c>
      <c r="BH33" s="61" t="s">
        <v>22</v>
      </c>
      <c r="BI33" s="33" t="s">
        <v>30</v>
      </c>
      <c r="BJ33" s="33" t="s">
        <v>29</v>
      </c>
      <c r="BK33" s="33" t="s">
        <v>23</v>
      </c>
      <c r="BL33" s="57" t="s">
        <v>49</v>
      </c>
      <c r="BM33" s="61" t="s">
        <v>22</v>
      </c>
      <c r="BN33" s="33" t="s">
        <v>30</v>
      </c>
      <c r="BO33" s="33" t="s">
        <v>29</v>
      </c>
      <c r="BP33" s="33" t="s">
        <v>23</v>
      </c>
      <c r="BQ33" s="57" t="s">
        <v>49</v>
      </c>
    </row>
    <row r="34" spans="1:70" ht="45" outlineLevel="1" x14ac:dyDescent="0.25">
      <c r="A34" s="538" t="s">
        <v>475</v>
      </c>
      <c r="B34" s="432" t="s">
        <v>335</v>
      </c>
      <c r="C34" s="432" t="s">
        <v>334</v>
      </c>
      <c r="D34" s="712" t="s">
        <v>333</v>
      </c>
      <c r="E34" s="713"/>
      <c r="F34" s="432" t="s">
        <v>332</v>
      </c>
      <c r="G34" s="432" t="s">
        <v>317</v>
      </c>
      <c r="H34" s="432"/>
      <c r="I34" s="432"/>
      <c r="J34" s="432"/>
      <c r="K34" s="432"/>
      <c r="L34" s="432" t="s">
        <v>331</v>
      </c>
      <c r="M34" s="213"/>
      <c r="N34" s="453"/>
      <c r="O34" s="260"/>
      <c r="P34" s="453"/>
      <c r="Q34" s="213" t="s">
        <v>330</v>
      </c>
      <c r="R34" s="255"/>
      <c r="S34" s="430"/>
      <c r="T34" s="255"/>
      <c r="U34" s="430"/>
      <c r="V34" s="255"/>
      <c r="W34" s="437"/>
      <c r="X34" s="38"/>
      <c r="Y34" s="38"/>
      <c r="Z34" s="38"/>
      <c r="AA34" s="38"/>
      <c r="AB34" s="38"/>
      <c r="AC34" s="66" t="s">
        <v>19</v>
      </c>
      <c r="AD34" s="63" t="s">
        <v>126</v>
      </c>
      <c r="AE34" s="35" t="s">
        <v>126</v>
      </c>
      <c r="AF34" s="35" t="s">
        <v>126</v>
      </c>
      <c r="AG34" s="35" t="s">
        <v>126</v>
      </c>
      <c r="AH34" s="59" t="s">
        <v>126</v>
      </c>
      <c r="AI34" s="63" t="s">
        <v>126</v>
      </c>
      <c r="AJ34" s="35" t="s">
        <v>126</v>
      </c>
      <c r="AK34" s="35" t="s">
        <v>126</v>
      </c>
      <c r="AL34" s="35" t="s">
        <v>126</v>
      </c>
      <c r="AM34" s="59" t="s">
        <v>126</v>
      </c>
      <c r="AN34" s="63" t="s">
        <v>126</v>
      </c>
      <c r="AO34" s="35" t="s">
        <v>126</v>
      </c>
      <c r="AP34" s="35" t="s">
        <v>126</v>
      </c>
      <c r="AQ34" s="35" t="s">
        <v>126</v>
      </c>
      <c r="AR34" s="59" t="s">
        <v>126</v>
      </c>
      <c r="AS34" s="63" t="s">
        <v>126</v>
      </c>
      <c r="AT34" s="35" t="s">
        <v>126</v>
      </c>
      <c r="AU34" s="35" t="s">
        <v>126</v>
      </c>
      <c r="AV34" s="35" t="s">
        <v>126</v>
      </c>
      <c r="AW34" s="59" t="s">
        <v>126</v>
      </c>
      <c r="AX34" s="63" t="s">
        <v>126</v>
      </c>
      <c r="AY34" s="35" t="s">
        <v>126</v>
      </c>
      <c r="AZ34" s="35" t="s">
        <v>126</v>
      </c>
      <c r="BA34" s="35" t="s">
        <v>126</v>
      </c>
      <c r="BB34" s="59" t="s">
        <v>126</v>
      </c>
      <c r="BC34" s="63" t="s">
        <v>126</v>
      </c>
      <c r="BD34" s="35" t="s">
        <v>126</v>
      </c>
      <c r="BE34" s="35" t="s">
        <v>126</v>
      </c>
      <c r="BF34" s="35" t="s">
        <v>126</v>
      </c>
      <c r="BG34" s="59" t="s">
        <v>126</v>
      </c>
      <c r="BH34" s="63" t="s">
        <v>126</v>
      </c>
      <c r="BI34" s="35" t="s">
        <v>126</v>
      </c>
      <c r="BJ34" s="35" t="s">
        <v>126</v>
      </c>
      <c r="BK34" s="35" t="s">
        <v>126</v>
      </c>
      <c r="BL34" s="59" t="s">
        <v>126</v>
      </c>
      <c r="BM34" s="63" t="s">
        <v>126</v>
      </c>
      <c r="BN34" s="35" t="s">
        <v>126</v>
      </c>
      <c r="BO34" s="35" t="s">
        <v>126</v>
      </c>
      <c r="BP34" s="35" t="s">
        <v>126</v>
      </c>
      <c r="BQ34" s="59" t="s">
        <v>126</v>
      </c>
    </row>
    <row r="35" spans="1:70" ht="409.5" outlineLevel="1" x14ac:dyDescent="0.25">
      <c r="A35" s="538" t="s">
        <v>476</v>
      </c>
      <c r="B35" s="432" t="s">
        <v>324</v>
      </c>
      <c r="C35" s="432" t="s">
        <v>488</v>
      </c>
      <c r="D35" s="712" t="s">
        <v>115</v>
      </c>
      <c r="E35" s="713"/>
      <c r="F35" s="432" t="s">
        <v>322</v>
      </c>
      <c r="G35" s="432" t="s">
        <v>91</v>
      </c>
      <c r="H35" s="432">
        <v>0</v>
      </c>
      <c r="I35" s="432">
        <v>0</v>
      </c>
      <c r="J35" s="432">
        <v>0</v>
      </c>
      <c r="K35" s="432">
        <v>0</v>
      </c>
      <c r="L35" s="432"/>
      <c r="M35" s="213">
        <v>26083</v>
      </c>
      <c r="N35" s="453">
        <v>296</v>
      </c>
      <c r="O35" s="459">
        <v>1524</v>
      </c>
      <c r="P35" s="458">
        <v>2833</v>
      </c>
      <c r="Q35" s="213"/>
      <c r="R35" s="255"/>
      <c r="S35" s="430"/>
      <c r="T35" s="255"/>
      <c r="U35" s="430"/>
      <c r="V35" s="255"/>
      <c r="W35" s="437"/>
      <c r="X35" s="38"/>
      <c r="Y35" s="38"/>
      <c r="Z35" s="38"/>
      <c r="AA35" s="38"/>
      <c r="AB35" s="38"/>
      <c r="AC35" s="66" t="s">
        <v>19</v>
      </c>
      <c r="AD35" s="63">
        <v>4791</v>
      </c>
      <c r="AE35" s="35">
        <v>36</v>
      </c>
      <c r="AF35" s="35">
        <v>58</v>
      </c>
      <c r="AG35" s="35">
        <v>491</v>
      </c>
      <c r="AH35" s="59"/>
      <c r="AI35" s="63">
        <v>709</v>
      </c>
      <c r="AJ35" s="35"/>
      <c r="AK35" s="35">
        <v>164</v>
      </c>
      <c r="AL35" s="35">
        <v>346</v>
      </c>
      <c r="AM35" s="59"/>
      <c r="AN35" s="63">
        <v>2219</v>
      </c>
      <c r="AO35" s="35">
        <v>113</v>
      </c>
      <c r="AP35" s="35">
        <v>615</v>
      </c>
      <c r="AQ35" s="35">
        <v>639</v>
      </c>
      <c r="AR35" s="59"/>
      <c r="AS35" s="63">
        <v>498</v>
      </c>
      <c r="AT35" s="35">
        <v>7</v>
      </c>
      <c r="AU35" s="35">
        <v>64</v>
      </c>
      <c r="AV35" s="35">
        <v>50</v>
      </c>
      <c r="AW35" s="59"/>
      <c r="AX35" s="63">
        <v>8979</v>
      </c>
      <c r="AY35" s="35">
        <v>67</v>
      </c>
      <c r="AZ35" s="35">
        <v>13</v>
      </c>
      <c r="BA35" s="35">
        <v>14</v>
      </c>
      <c r="BB35" s="59"/>
      <c r="BC35" s="63">
        <v>4029</v>
      </c>
      <c r="BD35" s="35" t="s">
        <v>323</v>
      </c>
      <c r="BE35" s="35">
        <v>15</v>
      </c>
      <c r="BF35" s="35">
        <v>275</v>
      </c>
      <c r="BG35" s="59"/>
      <c r="BH35" s="63" t="s">
        <v>323</v>
      </c>
      <c r="BI35" s="35">
        <v>73</v>
      </c>
      <c r="BJ35" s="35">
        <v>595</v>
      </c>
      <c r="BK35" s="35">
        <v>564</v>
      </c>
      <c r="BL35" s="59"/>
      <c r="BM35" s="63">
        <v>4859</v>
      </c>
      <c r="BN35" s="35" t="s">
        <v>323</v>
      </c>
      <c r="BO35" s="35" t="s">
        <v>323</v>
      </c>
      <c r="BP35" s="35">
        <v>454</v>
      </c>
      <c r="BQ35" s="59"/>
    </row>
    <row r="36" spans="1:70" ht="409.5" outlineLevel="1" x14ac:dyDescent="0.25">
      <c r="A36" s="537" t="s">
        <v>477</v>
      </c>
      <c r="B36" s="457" t="s">
        <v>467</v>
      </c>
      <c r="C36" s="200" t="s">
        <v>484</v>
      </c>
      <c r="D36" s="666" t="s">
        <v>115</v>
      </c>
      <c r="E36" s="667"/>
      <c r="F36" s="202" t="s">
        <v>322</v>
      </c>
      <c r="G36" s="200" t="s">
        <v>321</v>
      </c>
      <c r="H36" s="200">
        <v>0</v>
      </c>
      <c r="I36" s="200">
        <v>0</v>
      </c>
      <c r="J36" s="200">
        <v>0</v>
      </c>
      <c r="K36" s="200">
        <v>0</v>
      </c>
      <c r="L36" s="200"/>
      <c r="M36" s="456">
        <v>19562.25</v>
      </c>
      <c r="N36" s="535">
        <v>222</v>
      </c>
      <c r="O36" s="536">
        <v>1143</v>
      </c>
      <c r="P36" s="535">
        <v>2124.75</v>
      </c>
      <c r="Q36" s="213"/>
      <c r="R36" s="255"/>
      <c r="S36" s="430"/>
      <c r="T36" s="255"/>
      <c r="U36" s="430"/>
      <c r="V36" s="255"/>
      <c r="W36" s="38"/>
      <c r="X36" s="38"/>
      <c r="Y36" s="38"/>
      <c r="Z36" s="38"/>
      <c r="AA36" s="38"/>
      <c r="AB36" s="38"/>
      <c r="AC36" s="66" t="s">
        <v>20</v>
      </c>
      <c r="AD36" s="62">
        <v>3593</v>
      </c>
      <c r="AE36" s="34">
        <v>27</v>
      </c>
      <c r="AF36" s="34">
        <v>44</v>
      </c>
      <c r="AG36" s="34">
        <v>368</v>
      </c>
      <c r="AH36" s="58" t="s">
        <v>126</v>
      </c>
      <c r="AI36" s="62">
        <v>352</v>
      </c>
      <c r="AJ36" s="34" t="s">
        <v>126</v>
      </c>
      <c r="AK36" s="34">
        <v>123</v>
      </c>
      <c r="AL36" s="34">
        <v>260</v>
      </c>
      <c r="AM36" s="58" t="s">
        <v>126</v>
      </c>
      <c r="AN36" s="62">
        <v>1664</v>
      </c>
      <c r="AO36" s="34">
        <v>85</v>
      </c>
      <c r="AP36" s="34">
        <v>461</v>
      </c>
      <c r="AQ36" s="34">
        <v>479</v>
      </c>
      <c r="AR36" s="58" t="s">
        <v>126</v>
      </c>
      <c r="AS36" s="62">
        <v>374</v>
      </c>
      <c r="AT36" s="34">
        <v>5</v>
      </c>
      <c r="AU36" s="34">
        <v>48</v>
      </c>
      <c r="AV36" s="34">
        <v>38</v>
      </c>
      <c r="AW36" s="58" t="s">
        <v>126</v>
      </c>
      <c r="AX36" s="62">
        <v>6734</v>
      </c>
      <c r="AY36" s="34">
        <v>50</v>
      </c>
      <c r="AZ36" s="34">
        <v>10</v>
      </c>
      <c r="BA36" s="34">
        <v>11</v>
      </c>
      <c r="BB36" s="58" t="s">
        <v>126</v>
      </c>
      <c r="BC36" s="62">
        <v>3022</v>
      </c>
      <c r="BD36" s="34" t="s">
        <v>126</v>
      </c>
      <c r="BE36" s="34">
        <v>11</v>
      </c>
      <c r="BF36" s="34">
        <v>206</v>
      </c>
      <c r="BG36" s="58" t="s">
        <v>126</v>
      </c>
      <c r="BH36" s="62" t="s">
        <v>126</v>
      </c>
      <c r="BI36" s="34">
        <v>55</v>
      </c>
      <c r="BJ36" s="34">
        <v>446</v>
      </c>
      <c r="BK36" s="34">
        <v>423</v>
      </c>
      <c r="BL36" s="58" t="s">
        <v>126</v>
      </c>
      <c r="BM36" s="62">
        <v>3644</v>
      </c>
      <c r="BN36" s="34" t="s">
        <v>126</v>
      </c>
      <c r="BO36" s="34" t="s">
        <v>126</v>
      </c>
      <c r="BP36" s="34">
        <v>341</v>
      </c>
      <c r="BQ36" s="58" t="s">
        <v>126</v>
      </c>
    </row>
    <row r="37" spans="1:70" ht="405" outlineLevel="1" x14ac:dyDescent="0.25">
      <c r="A37" s="538" t="s">
        <v>478</v>
      </c>
      <c r="B37" s="455" t="s">
        <v>320</v>
      </c>
      <c r="C37" s="432" t="s">
        <v>485</v>
      </c>
      <c r="D37" s="712" t="s">
        <v>319</v>
      </c>
      <c r="E37" s="713"/>
      <c r="F37" s="432" t="s">
        <v>318</v>
      </c>
      <c r="G37" s="454" t="s">
        <v>317</v>
      </c>
      <c r="H37" s="454">
        <v>0</v>
      </c>
      <c r="I37" s="454">
        <v>0</v>
      </c>
      <c r="J37" s="454">
        <v>0</v>
      </c>
      <c r="K37" s="454">
        <v>0</v>
      </c>
      <c r="L37" s="454"/>
      <c r="M37" s="213"/>
      <c r="N37" s="453"/>
      <c r="O37" s="260"/>
      <c r="P37" s="453">
        <v>1000</v>
      </c>
      <c r="Q37" s="213"/>
      <c r="R37" s="255"/>
      <c r="S37" s="430"/>
      <c r="T37" s="255"/>
      <c r="U37" s="430"/>
      <c r="V37" s="255"/>
      <c r="W37" s="38"/>
      <c r="X37" s="38"/>
      <c r="Y37" s="38"/>
      <c r="Z37" s="38"/>
      <c r="AA37" s="38"/>
      <c r="AB37" s="38"/>
      <c r="AC37" s="65" t="s">
        <v>130</v>
      </c>
      <c r="AD37" s="63" t="s">
        <v>126</v>
      </c>
      <c r="AE37" s="35" t="s">
        <v>126</v>
      </c>
      <c r="AF37" s="35" t="s">
        <v>126</v>
      </c>
      <c r="AG37" s="35" t="s">
        <v>126</v>
      </c>
      <c r="AH37" s="59" t="s">
        <v>126</v>
      </c>
      <c r="AI37" s="63" t="s">
        <v>126</v>
      </c>
      <c r="AJ37" s="35" t="s">
        <v>126</v>
      </c>
      <c r="AK37" s="35" t="s">
        <v>126</v>
      </c>
      <c r="AL37" s="35" t="s">
        <v>126</v>
      </c>
      <c r="AM37" s="59" t="s">
        <v>126</v>
      </c>
      <c r="AN37" s="63" t="s">
        <v>126</v>
      </c>
      <c r="AO37" s="35" t="s">
        <v>126</v>
      </c>
      <c r="AP37" s="35" t="s">
        <v>126</v>
      </c>
      <c r="AQ37" s="35" t="s">
        <v>126</v>
      </c>
      <c r="AR37" s="59" t="s">
        <v>126</v>
      </c>
      <c r="AS37" s="63" t="s">
        <v>126</v>
      </c>
      <c r="AT37" s="35" t="s">
        <v>126</v>
      </c>
      <c r="AU37" s="35" t="s">
        <v>126</v>
      </c>
      <c r="AV37" s="35" t="s">
        <v>126</v>
      </c>
      <c r="AW37" s="59" t="s">
        <v>126</v>
      </c>
      <c r="AX37" s="63" t="s">
        <v>126</v>
      </c>
      <c r="AY37" s="35" t="s">
        <v>126</v>
      </c>
      <c r="AZ37" s="35" t="s">
        <v>126</v>
      </c>
      <c r="BA37" s="35" t="s">
        <v>126</v>
      </c>
      <c r="BB37" s="59" t="s">
        <v>126</v>
      </c>
      <c r="BC37" s="63" t="s">
        <v>126</v>
      </c>
      <c r="BD37" s="35" t="s">
        <v>126</v>
      </c>
      <c r="BE37" s="35" t="s">
        <v>126</v>
      </c>
      <c r="BF37" s="35" t="s">
        <v>126</v>
      </c>
      <c r="BG37" s="59" t="s">
        <v>126</v>
      </c>
      <c r="BH37" s="63" t="s">
        <v>126</v>
      </c>
      <c r="BI37" s="35" t="s">
        <v>126</v>
      </c>
      <c r="BJ37" s="35" t="s">
        <v>126</v>
      </c>
      <c r="BK37" s="35" t="s">
        <v>126</v>
      </c>
      <c r="BL37" s="59" t="s">
        <v>126</v>
      </c>
      <c r="BM37" s="63" t="s">
        <v>126</v>
      </c>
      <c r="BN37" s="35" t="s">
        <v>126</v>
      </c>
      <c r="BO37" s="35" t="s">
        <v>126</v>
      </c>
      <c r="BP37" s="35" t="s">
        <v>126</v>
      </c>
      <c r="BQ37" s="59" t="s">
        <v>126</v>
      </c>
    </row>
    <row r="38" spans="1:70" ht="23.25" outlineLevel="1" x14ac:dyDescent="0.35">
      <c r="A38" s="38"/>
      <c r="B38" s="69"/>
      <c r="C38" s="69"/>
      <c r="D38" s="69"/>
      <c r="E38" s="69"/>
      <c r="F38" s="69"/>
      <c r="G38" s="69"/>
      <c r="H38" s="69"/>
      <c r="I38" s="69"/>
      <c r="J38" s="69"/>
      <c r="K38" s="69"/>
      <c r="L38" s="69"/>
      <c r="M38" s="69"/>
      <c r="N38" s="69"/>
      <c r="O38" s="69"/>
      <c r="P38" s="69"/>
      <c r="Q38" s="38"/>
      <c r="R38" s="38"/>
      <c r="S38" s="38"/>
      <c r="T38" s="38"/>
      <c r="U38" s="38"/>
      <c r="V38" s="38"/>
      <c r="W38" s="6"/>
      <c r="X38" s="6"/>
      <c r="Y38" s="38"/>
      <c r="Z38" s="38"/>
      <c r="AA38" s="38"/>
      <c r="AB38" s="38"/>
      <c r="AC38" s="75"/>
      <c r="AD38" s="76"/>
      <c r="AE38" s="76"/>
      <c r="AF38" s="76"/>
      <c r="AG38" s="76"/>
      <c r="AH38" s="76"/>
      <c r="AI38" s="76"/>
      <c r="AJ38" s="67"/>
      <c r="AK38" s="67"/>
      <c r="AL38" s="67"/>
      <c r="AM38" s="67"/>
      <c r="AN38" s="67"/>
      <c r="AO38" s="67"/>
      <c r="AP38" s="67"/>
      <c r="AQ38" s="67"/>
      <c r="AR38" s="67"/>
      <c r="AS38" s="67"/>
      <c r="AT38" s="67"/>
      <c r="AU38" s="67"/>
      <c r="AV38" s="67"/>
      <c r="AW38" s="67"/>
      <c r="AX38" s="67"/>
      <c r="AY38" s="67"/>
      <c r="AZ38" s="67"/>
      <c r="BA38" s="67"/>
      <c r="BB38" s="67"/>
      <c r="BC38" s="67"/>
      <c r="BD38" s="67"/>
      <c r="BE38" s="67"/>
      <c r="BF38" s="67"/>
      <c r="BG38" s="67"/>
      <c r="BH38" s="67"/>
      <c r="BI38" s="67"/>
      <c r="BJ38" s="67"/>
      <c r="BK38" s="67"/>
      <c r="BL38" s="67"/>
      <c r="BM38" s="67"/>
      <c r="BN38" s="67"/>
      <c r="BO38" s="67"/>
      <c r="BP38" s="68"/>
      <c r="BQ38" s="68"/>
      <c r="BR38" s="68"/>
    </row>
    <row r="39" spans="1:70" ht="21" outlineLevel="1" x14ac:dyDescent="0.35">
      <c r="A39" s="386" t="s">
        <v>451</v>
      </c>
      <c r="B39" s="386"/>
      <c r="C39" s="386"/>
      <c r="D39" s="386"/>
      <c r="E39" s="386"/>
      <c r="F39" s="386"/>
      <c r="G39" s="386"/>
      <c r="H39" s="429"/>
      <c r="I39" s="429"/>
      <c r="J39" s="429"/>
      <c r="K39" s="429"/>
      <c r="L39" s="429"/>
      <c r="M39" s="209"/>
      <c r="N39" s="209"/>
      <c r="O39" s="209"/>
      <c r="P39" s="209"/>
      <c r="Q39" s="209"/>
      <c r="R39" s="209"/>
      <c r="S39" s="209"/>
      <c r="T39" s="209"/>
      <c r="U39" s="209"/>
      <c r="V39" s="209"/>
      <c r="W39" s="38"/>
      <c r="X39" s="38"/>
      <c r="Y39" s="38"/>
      <c r="Z39" s="38"/>
      <c r="AA39" s="38"/>
      <c r="AB39" s="38"/>
      <c r="AC39" s="68"/>
      <c r="AD39" s="614"/>
      <c r="AE39" s="614"/>
      <c r="AF39" s="614"/>
      <c r="AG39" s="614"/>
      <c r="AH39" s="614"/>
      <c r="AI39" s="614"/>
      <c r="AJ39" s="614"/>
      <c r="AK39" s="614"/>
      <c r="AL39" s="614"/>
      <c r="AM39" s="614"/>
      <c r="AN39" s="614"/>
      <c r="AO39" s="614"/>
      <c r="AP39" s="614"/>
      <c r="AQ39" s="614"/>
      <c r="AR39" s="614"/>
      <c r="AS39" s="614"/>
      <c r="AT39" s="614"/>
      <c r="AU39" s="614"/>
      <c r="AV39" s="614"/>
      <c r="AW39" s="614"/>
      <c r="AX39" s="614"/>
      <c r="AY39" s="614"/>
      <c r="AZ39" s="614"/>
      <c r="BA39" s="614"/>
      <c r="BB39" s="614"/>
      <c r="BC39" s="614"/>
      <c r="BD39" s="614"/>
      <c r="BE39" s="614"/>
      <c r="BF39" s="614"/>
      <c r="BG39" s="614"/>
      <c r="BH39" s="614"/>
      <c r="BI39" s="614"/>
      <c r="BJ39" s="614"/>
      <c r="BK39" s="614"/>
      <c r="BL39" s="614"/>
      <c r="BM39" s="614"/>
      <c r="BN39" s="614"/>
      <c r="BO39" s="614"/>
      <c r="BP39" s="614"/>
      <c r="BQ39" s="614"/>
      <c r="BR39" s="68"/>
    </row>
    <row r="40" spans="1:70" s="448" customFormat="1" outlineLevel="1" x14ac:dyDescent="0.25">
      <c r="A40" s="761" t="s">
        <v>316</v>
      </c>
      <c r="B40" s="762"/>
      <c r="C40" s="762"/>
      <c r="D40" s="762"/>
      <c r="E40" s="762"/>
      <c r="F40" s="762"/>
      <c r="G40" s="762"/>
      <c r="H40" s="452"/>
      <c r="I40" s="452"/>
      <c r="J40" s="452"/>
      <c r="K40" s="452"/>
      <c r="L40" s="452"/>
      <c r="M40" s="253"/>
      <c r="N40" s="253"/>
      <c r="O40" s="253"/>
      <c r="P40" s="451"/>
      <c r="Q40" s="451"/>
      <c r="R40" s="451"/>
      <c r="S40" s="451"/>
      <c r="T40" s="451"/>
      <c r="U40" s="451"/>
      <c r="V40" s="77"/>
      <c r="W40" s="450"/>
      <c r="X40" s="450"/>
      <c r="Y40" s="450"/>
      <c r="Z40" s="450"/>
      <c r="AA40" s="450"/>
      <c r="AB40" s="450"/>
      <c r="AC40" s="450"/>
      <c r="AD40" s="450"/>
      <c r="AE40" s="450"/>
      <c r="AF40" s="450"/>
      <c r="AG40" s="450"/>
      <c r="AH40" s="450"/>
      <c r="AI40" s="450"/>
      <c r="AJ40" s="450"/>
      <c r="AK40" s="450"/>
      <c r="AL40" s="450"/>
      <c r="AM40" s="450"/>
      <c r="AN40" s="450"/>
      <c r="AO40" s="450"/>
      <c r="AP40" s="450"/>
      <c r="AQ40" s="450"/>
      <c r="AR40" s="450"/>
      <c r="AS40" s="450"/>
      <c r="AT40" s="450"/>
      <c r="AU40" s="450"/>
      <c r="AV40" s="450"/>
      <c r="AW40" s="450"/>
      <c r="AX40" s="450"/>
      <c r="AY40" s="450"/>
      <c r="AZ40" s="450"/>
      <c r="BA40" s="450"/>
      <c r="BB40" s="450"/>
      <c r="BC40" s="450"/>
      <c r="BD40" s="450"/>
      <c r="BE40" s="450"/>
      <c r="BF40" s="450"/>
      <c r="BG40" s="450"/>
      <c r="BH40" s="450"/>
      <c r="BI40" s="450"/>
      <c r="BJ40" s="450"/>
      <c r="BK40" s="449"/>
    </row>
    <row r="41" spans="1:70" outlineLevel="1" x14ac:dyDescent="0.25">
      <c r="A41" s="761" t="s">
        <v>315</v>
      </c>
      <c r="B41" s="762"/>
      <c r="C41" s="762"/>
      <c r="D41" s="762"/>
      <c r="E41" s="762"/>
      <c r="F41" s="762"/>
      <c r="G41" s="762"/>
      <c r="H41" s="384"/>
      <c r="I41" s="384"/>
      <c r="J41" s="384"/>
      <c r="K41" s="384"/>
      <c r="L41" s="384"/>
      <c r="M41" s="80"/>
      <c r="N41" s="80"/>
      <c r="O41" s="80"/>
      <c r="P41" s="38"/>
      <c r="Q41" s="38"/>
      <c r="R41" s="38"/>
      <c r="S41" s="38"/>
      <c r="T41" s="38"/>
      <c r="U41" s="38"/>
      <c r="V41" s="77"/>
      <c r="W41" s="79"/>
      <c r="X41" s="79"/>
      <c r="Y41" s="79"/>
      <c r="Z41" s="79"/>
      <c r="AA41" s="79"/>
      <c r="AB41" s="79"/>
      <c r="AC41" s="79"/>
      <c r="AD41" s="79"/>
      <c r="AE41" s="79"/>
      <c r="AF41" s="79"/>
      <c r="AG41" s="79"/>
      <c r="AH41" s="79"/>
      <c r="AI41" s="79"/>
      <c r="AJ41" s="79"/>
      <c r="AK41" s="79"/>
      <c r="AL41" s="79"/>
      <c r="AM41" s="79"/>
      <c r="AN41" s="79"/>
      <c r="AO41" s="79"/>
      <c r="AP41" s="79"/>
      <c r="AQ41" s="79"/>
      <c r="AR41" s="79"/>
      <c r="AS41" s="79"/>
      <c r="AT41" s="79"/>
      <c r="AU41" s="79"/>
      <c r="AV41" s="79"/>
      <c r="AW41" s="79"/>
      <c r="AX41" s="79"/>
      <c r="AY41" s="79"/>
      <c r="AZ41" s="79"/>
      <c r="BA41" s="79"/>
      <c r="BB41" s="79"/>
      <c r="BC41" s="79"/>
      <c r="BD41" s="79"/>
      <c r="BE41" s="79"/>
      <c r="BF41" s="79"/>
      <c r="BG41" s="79"/>
      <c r="BH41" s="79"/>
      <c r="BI41" s="79"/>
      <c r="BJ41" s="79"/>
      <c r="BK41" s="68"/>
    </row>
    <row r="42" spans="1:70" outlineLevel="1" x14ac:dyDescent="0.25">
      <c r="A42" s="384"/>
      <c r="B42" s="384"/>
      <c r="C42" s="384"/>
      <c r="D42" s="384"/>
      <c r="E42" s="384"/>
      <c r="F42" s="384"/>
      <c r="G42" s="384"/>
      <c r="H42" s="384"/>
      <c r="I42" s="384"/>
      <c r="J42" s="384"/>
      <c r="K42" s="384"/>
      <c r="L42" s="384"/>
      <c r="M42" s="80"/>
      <c r="N42" s="80"/>
      <c r="O42" s="80"/>
      <c r="P42" s="38"/>
      <c r="Q42" s="38"/>
      <c r="R42" s="38"/>
      <c r="S42" s="38"/>
      <c r="T42" s="38"/>
      <c r="U42" s="38"/>
      <c r="V42" s="77"/>
      <c r="W42" s="79"/>
      <c r="X42" s="79"/>
      <c r="Y42" s="79"/>
      <c r="Z42" s="79"/>
      <c r="AA42" s="79"/>
      <c r="AB42" s="79"/>
      <c r="AC42" s="79"/>
      <c r="AD42" s="79"/>
      <c r="AE42" s="79"/>
      <c r="AF42" s="79"/>
      <c r="AG42" s="79"/>
      <c r="AH42" s="79"/>
      <c r="AI42" s="79"/>
      <c r="AJ42" s="79"/>
      <c r="AK42" s="79"/>
      <c r="AL42" s="79"/>
      <c r="AM42" s="79"/>
      <c r="AN42" s="79"/>
      <c r="AO42" s="79"/>
      <c r="AP42" s="79"/>
      <c r="AQ42" s="79"/>
      <c r="AR42" s="79"/>
      <c r="AS42" s="79"/>
      <c r="AT42" s="79"/>
      <c r="AU42" s="79"/>
      <c r="AV42" s="79"/>
      <c r="AW42" s="79"/>
      <c r="AX42" s="79"/>
      <c r="AY42" s="79"/>
      <c r="AZ42" s="79"/>
      <c r="BA42" s="79"/>
      <c r="BB42" s="79"/>
      <c r="BC42" s="79"/>
      <c r="BD42" s="79"/>
      <c r="BE42" s="79"/>
      <c r="BF42" s="79"/>
      <c r="BG42" s="79"/>
      <c r="BH42" s="79"/>
      <c r="BI42" s="79"/>
      <c r="BJ42" s="79"/>
      <c r="BK42" s="68"/>
    </row>
    <row r="43" spans="1:70" s="1" customFormat="1" ht="23.25" x14ac:dyDescent="0.35">
      <c r="A43" s="562" t="s">
        <v>473</v>
      </c>
      <c r="B43" s="562"/>
      <c r="C43" s="562"/>
      <c r="D43" s="562"/>
      <c r="E43" s="71"/>
      <c r="F43" s="71"/>
      <c r="G43" s="71"/>
      <c r="H43" s="71"/>
      <c r="I43" s="71"/>
      <c r="J43" s="71"/>
      <c r="K43" s="71"/>
      <c r="L43" s="71"/>
      <c r="M43" s="71"/>
      <c r="N43" s="71"/>
      <c r="O43" s="71"/>
      <c r="P43" s="71"/>
      <c r="Q43" s="71"/>
      <c r="R43" s="71"/>
      <c r="S43" s="71"/>
      <c r="T43" s="71"/>
      <c r="U43" s="276"/>
      <c r="V43" s="276"/>
      <c r="W43" s="67"/>
      <c r="X43" s="67"/>
      <c r="Y43" s="67"/>
      <c r="Z43" s="67"/>
      <c r="AA43" s="67"/>
      <c r="AB43" s="67"/>
      <c r="AC43" s="67"/>
      <c r="AD43" s="67"/>
      <c r="AE43" s="67"/>
      <c r="AF43" s="67"/>
      <c r="AG43" s="67"/>
      <c r="AH43" s="67"/>
      <c r="AI43" s="67"/>
      <c r="AJ43" s="67"/>
      <c r="AK43" s="67"/>
      <c r="AL43" s="67"/>
      <c r="AM43" s="67"/>
      <c r="AN43" s="67"/>
      <c r="AO43" s="67"/>
      <c r="AP43" s="67"/>
      <c r="AQ43" s="67"/>
      <c r="AR43" s="67"/>
      <c r="AS43" s="67"/>
      <c r="AT43" s="67"/>
      <c r="AU43" s="67"/>
      <c r="AV43" s="67"/>
      <c r="AW43" s="67"/>
      <c r="AX43" s="67"/>
      <c r="AY43" s="67"/>
      <c r="AZ43" s="67"/>
      <c r="BA43" s="67"/>
      <c r="BB43" s="67"/>
      <c r="BC43" s="67"/>
      <c r="BD43" s="67"/>
      <c r="BE43" s="67"/>
      <c r="BF43" s="67"/>
      <c r="BG43" s="67"/>
      <c r="BH43" s="67"/>
      <c r="BI43" s="67"/>
      <c r="BJ43" s="67"/>
      <c r="BK43" s="67"/>
      <c r="BL43" s="67"/>
      <c r="BM43" s="67"/>
      <c r="BN43" s="6"/>
      <c r="BO43" s="6"/>
      <c r="BP43" s="6"/>
      <c r="BQ43" s="6"/>
    </row>
    <row r="44" spans="1:70" s="8" customFormat="1" ht="23.25" x14ac:dyDescent="0.35">
      <c r="A44" s="447"/>
      <c r="B44" s="72"/>
      <c r="C44" s="72"/>
      <c r="D44" s="72"/>
      <c r="E44" s="73"/>
      <c r="F44" s="73"/>
      <c r="G44" s="73"/>
      <c r="H44" s="73"/>
      <c r="I44" s="73"/>
      <c r="J44" s="73"/>
      <c r="K44" s="73"/>
      <c r="L44" s="73"/>
      <c r="M44" s="73"/>
      <c r="N44" s="73"/>
      <c r="O44" s="73"/>
      <c r="P44" s="73"/>
      <c r="Q44" s="73"/>
      <c r="R44" s="73"/>
      <c r="S44" s="73"/>
      <c r="T44" s="73"/>
      <c r="U44" s="67"/>
      <c r="V44" s="67"/>
      <c r="W44" s="67"/>
      <c r="X44" s="67"/>
      <c r="Y44" s="67"/>
      <c r="Z44" s="67"/>
      <c r="AA44" s="67"/>
      <c r="AB44" s="67"/>
      <c r="AC44" s="67"/>
      <c r="AD44" s="67"/>
      <c r="AE44" s="67"/>
      <c r="AF44" s="67"/>
      <c r="AG44" s="67"/>
      <c r="AH44" s="67"/>
      <c r="AI44" s="67"/>
      <c r="AJ44" s="67"/>
      <c r="AK44" s="67"/>
      <c r="AL44" s="67"/>
      <c r="AM44" s="67"/>
      <c r="AN44" s="67"/>
      <c r="AO44" s="67"/>
      <c r="AP44" s="67"/>
      <c r="AQ44" s="67"/>
      <c r="AR44" s="67"/>
      <c r="AS44" s="67"/>
      <c r="AT44" s="67"/>
      <c r="AU44" s="67"/>
      <c r="AV44" s="67"/>
      <c r="AW44" s="67"/>
      <c r="AX44" s="67"/>
      <c r="AY44" s="67"/>
      <c r="AZ44" s="67"/>
      <c r="BA44" s="67"/>
      <c r="BB44" s="67"/>
      <c r="BC44" s="67"/>
      <c r="BD44" s="67"/>
      <c r="BE44" s="67"/>
      <c r="BF44" s="67"/>
      <c r="BG44" s="67"/>
      <c r="BH44" s="67"/>
      <c r="BI44" s="67"/>
      <c r="BJ44" s="67"/>
      <c r="BK44" s="67"/>
      <c r="BL44" s="67"/>
      <c r="BM44" s="67"/>
      <c r="BN44" s="67"/>
      <c r="BO44" s="67"/>
      <c r="BP44" s="67"/>
      <c r="BQ44" s="67"/>
    </row>
    <row r="45" spans="1:70" s="1" customFormat="1" ht="24" outlineLevel="1" thickBot="1" x14ac:dyDescent="0.4">
      <c r="A45" s="38"/>
      <c r="B45" s="275" t="s">
        <v>9</v>
      </c>
      <c r="C45" s="274" t="s">
        <v>51</v>
      </c>
      <c r="D45" s="273">
        <v>2018</v>
      </c>
      <c r="E45" s="272">
        <v>2019</v>
      </c>
      <c r="F45" s="669">
        <v>2020</v>
      </c>
      <c r="G45" s="670"/>
      <c r="H45" s="446"/>
      <c r="I45" s="446"/>
      <c r="J45" s="446"/>
      <c r="K45" s="446"/>
      <c r="L45" s="446"/>
      <c r="M45" s="69"/>
      <c r="N45" s="69"/>
      <c r="O45" s="69"/>
      <c r="P45" s="69"/>
      <c r="Q45" s="69"/>
      <c r="R45" s="69"/>
      <c r="S45" s="6"/>
      <c r="T45" s="6"/>
      <c r="U45" s="6"/>
      <c r="V45" s="671"/>
      <c r="W45" s="671"/>
      <c r="X45" s="671"/>
      <c r="Y45" s="671"/>
      <c r="Z45" s="671"/>
      <c r="AA45" s="671"/>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row>
    <row r="46" spans="1:70" s="1" customFormat="1" ht="23.25" outlineLevel="1" x14ac:dyDescent="0.35">
      <c r="A46" s="6"/>
      <c r="B46" s="271" t="s">
        <v>27</v>
      </c>
      <c r="C46" s="270">
        <v>7549000</v>
      </c>
      <c r="D46" s="269">
        <f>C46*0.6</f>
        <v>4529400</v>
      </c>
      <c r="E46" s="268" t="s">
        <v>46</v>
      </c>
      <c r="F46" s="672" t="s">
        <v>47</v>
      </c>
      <c r="G46" s="673"/>
      <c r="H46" s="445"/>
      <c r="I46" s="445"/>
      <c r="J46" s="445"/>
      <c r="K46" s="445"/>
      <c r="L46" s="445"/>
      <c r="M46" s="69"/>
      <c r="N46" s="69"/>
      <c r="O46" s="69"/>
      <c r="P46" s="69"/>
      <c r="Q46" s="69"/>
      <c r="R46" s="69"/>
      <c r="S46" s="6"/>
      <c r="T46" s="6"/>
      <c r="U46" s="387"/>
      <c r="V46" s="387"/>
      <c r="W46" s="387"/>
      <c r="X46" s="387"/>
      <c r="Y46" s="387"/>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row>
    <row r="47" spans="1:70" s="1" customFormat="1" ht="23.25" outlineLevel="1" x14ac:dyDescent="0.35">
      <c r="A47" s="38"/>
      <c r="B47" s="267" t="s">
        <v>25</v>
      </c>
      <c r="C47" s="266">
        <v>0.4</v>
      </c>
      <c r="D47" s="265">
        <v>0.3</v>
      </c>
      <c r="E47" s="264" t="s">
        <v>46</v>
      </c>
      <c r="F47" s="674" t="s">
        <v>47</v>
      </c>
      <c r="G47" s="675"/>
      <c r="H47" s="445"/>
      <c r="I47" s="445"/>
      <c r="J47" s="445"/>
      <c r="K47" s="445"/>
      <c r="L47" s="445"/>
      <c r="M47" s="69"/>
      <c r="N47" s="69"/>
      <c r="O47" s="69"/>
      <c r="P47" s="69"/>
      <c r="Q47" s="69"/>
      <c r="R47" s="69"/>
      <c r="S47" s="69"/>
      <c r="T47" s="69"/>
      <c r="U47" s="69"/>
      <c r="V47" s="6"/>
      <c r="W47" s="6"/>
      <c r="X47" s="6"/>
      <c r="Y47" s="387"/>
      <c r="Z47" s="387"/>
      <c r="AA47" s="387"/>
      <c r="AB47" s="387"/>
      <c r="AC47" s="387"/>
      <c r="AD47" s="387"/>
      <c r="AE47" s="387"/>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row>
    <row r="48" spans="1:70" s="1" customFormat="1" ht="23.25" outlineLevel="1" x14ac:dyDescent="0.35">
      <c r="A48" s="38"/>
      <c r="B48" s="267" t="s">
        <v>26</v>
      </c>
      <c r="C48" s="266">
        <v>0.6</v>
      </c>
      <c r="D48" s="265">
        <v>0.7</v>
      </c>
      <c r="E48" s="264" t="s">
        <v>46</v>
      </c>
      <c r="F48" s="674" t="s">
        <v>47</v>
      </c>
      <c r="G48" s="675"/>
      <c r="H48" s="445"/>
      <c r="I48" s="445"/>
      <c r="J48" s="445"/>
      <c r="K48" s="445"/>
      <c r="L48" s="445"/>
      <c r="M48" s="69"/>
      <c r="N48" s="69"/>
      <c r="O48" s="69"/>
      <c r="P48" s="69"/>
      <c r="Q48" s="69"/>
      <c r="R48" s="69"/>
      <c r="S48" s="69"/>
      <c r="T48" s="69"/>
      <c r="U48" s="69"/>
      <c r="V48" s="6"/>
      <c r="W48" s="6"/>
      <c r="X48" s="6"/>
      <c r="Y48" s="387"/>
      <c r="Z48" s="387"/>
      <c r="AA48" s="387"/>
      <c r="AB48" s="387"/>
      <c r="AC48" s="387"/>
      <c r="AD48" s="387"/>
      <c r="AE48" s="387"/>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row>
    <row r="49" spans="1:70" s="1" customFormat="1" ht="23.25" outlineLevel="1" x14ac:dyDescent="0.35">
      <c r="A49" s="38"/>
      <c r="B49" s="263"/>
      <c r="C49" s="263"/>
      <c r="D49" s="69"/>
      <c r="E49" s="69"/>
      <c r="F49" s="69"/>
      <c r="G49" s="69"/>
      <c r="H49" s="69"/>
      <c r="I49" s="69"/>
      <c r="J49" s="69"/>
      <c r="K49" s="69"/>
      <c r="L49" s="69"/>
      <c r="M49" s="69"/>
      <c r="N49" s="69"/>
      <c r="O49" s="69"/>
      <c r="P49" s="69"/>
      <c r="Q49" s="69"/>
      <c r="R49" s="69"/>
      <c r="S49" s="69"/>
      <c r="T49" s="69"/>
      <c r="U49" s="69"/>
      <c r="V49" s="6"/>
      <c r="W49" s="6"/>
      <c r="X49" s="6"/>
      <c r="Y49" s="6"/>
      <c r="Z49" s="6"/>
      <c r="AA49" s="6"/>
      <c r="AB49" s="6"/>
      <c r="AC49" s="74" t="s">
        <v>48</v>
      </c>
      <c r="AD49" s="5"/>
      <c r="AE49" s="5"/>
      <c r="AF49" s="5"/>
      <c r="AG49" s="5"/>
      <c r="AH49" s="5"/>
      <c r="AI49" s="5"/>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row>
    <row r="50" spans="1:70" ht="21" outlineLevel="1" x14ac:dyDescent="0.35">
      <c r="A50" s="692" t="s">
        <v>452</v>
      </c>
      <c r="B50" s="692"/>
      <c r="C50" s="692"/>
      <c r="D50" s="692"/>
      <c r="E50" s="692"/>
      <c r="F50" s="692"/>
      <c r="G50" s="693"/>
      <c r="H50" s="755" t="s">
        <v>1</v>
      </c>
      <c r="I50" s="756"/>
      <c r="J50" s="756"/>
      <c r="K50" s="756"/>
      <c r="L50" s="757"/>
      <c r="M50" s="652" t="s">
        <v>43</v>
      </c>
      <c r="N50" s="653"/>
      <c r="O50" s="653"/>
      <c r="P50" s="653"/>
      <c r="Q50" s="654"/>
      <c r="R50" s="655" t="s">
        <v>50</v>
      </c>
      <c r="S50" s="656"/>
      <c r="T50" s="656"/>
      <c r="U50" s="656"/>
      <c r="V50" s="657"/>
      <c r="W50" s="38"/>
      <c r="X50" s="38"/>
      <c r="Y50" s="38"/>
      <c r="Z50" s="38"/>
      <c r="AA50" s="38"/>
      <c r="AB50" s="38"/>
      <c r="AC50" s="38"/>
      <c r="AD50" s="620" t="s">
        <v>11</v>
      </c>
      <c r="AE50" s="621"/>
      <c r="AF50" s="621"/>
      <c r="AG50" s="621"/>
      <c r="AH50" s="622"/>
      <c r="AI50" s="620" t="s">
        <v>16</v>
      </c>
      <c r="AJ50" s="621"/>
      <c r="AK50" s="621"/>
      <c r="AL50" s="621"/>
      <c r="AM50" s="622"/>
      <c r="AN50" s="620" t="s">
        <v>24</v>
      </c>
      <c r="AO50" s="621"/>
      <c r="AP50" s="621"/>
      <c r="AQ50" s="621"/>
      <c r="AR50" s="622"/>
      <c r="AS50" s="620" t="s">
        <v>13</v>
      </c>
      <c r="AT50" s="621"/>
      <c r="AU50" s="621"/>
      <c r="AV50" s="621"/>
      <c r="AW50" s="622"/>
      <c r="AX50" s="620" t="s">
        <v>14</v>
      </c>
      <c r="AY50" s="621"/>
      <c r="AZ50" s="621"/>
      <c r="BA50" s="621"/>
      <c r="BB50" s="622"/>
      <c r="BC50" s="620" t="s">
        <v>12</v>
      </c>
      <c r="BD50" s="621"/>
      <c r="BE50" s="621"/>
      <c r="BF50" s="621"/>
      <c r="BG50" s="622"/>
      <c r="BH50" s="620" t="s">
        <v>17</v>
      </c>
      <c r="BI50" s="621"/>
      <c r="BJ50" s="621"/>
      <c r="BK50" s="621"/>
      <c r="BL50" s="622"/>
      <c r="BM50" s="620" t="s">
        <v>15</v>
      </c>
      <c r="BN50" s="621"/>
      <c r="BO50" s="621"/>
      <c r="BP50" s="621"/>
      <c r="BQ50" s="622"/>
    </row>
    <row r="51" spans="1:70" ht="15.75" outlineLevel="1" thickBot="1" x14ac:dyDescent="0.3">
      <c r="A51" s="230" t="s">
        <v>6</v>
      </c>
      <c r="B51" s="229" t="s">
        <v>8</v>
      </c>
      <c r="C51" s="229" t="s">
        <v>3</v>
      </c>
      <c r="D51" s="661" t="s">
        <v>69</v>
      </c>
      <c r="E51" s="662"/>
      <c r="F51" s="228" t="s">
        <v>10</v>
      </c>
      <c r="G51" s="228" t="s">
        <v>0</v>
      </c>
      <c r="H51" s="228" t="s">
        <v>22</v>
      </c>
      <c r="I51" s="228" t="s">
        <v>30</v>
      </c>
      <c r="J51" s="228" t="s">
        <v>29</v>
      </c>
      <c r="K51" s="228" t="s">
        <v>23</v>
      </c>
      <c r="L51" s="228" t="s">
        <v>49</v>
      </c>
      <c r="M51" s="226" t="s">
        <v>22</v>
      </c>
      <c r="N51" s="227" t="s">
        <v>30</v>
      </c>
      <c r="O51" s="226" t="s">
        <v>29</v>
      </c>
      <c r="P51" s="227" t="s">
        <v>23</v>
      </c>
      <c r="Q51" s="226" t="s">
        <v>49</v>
      </c>
      <c r="R51" s="261" t="s">
        <v>22</v>
      </c>
      <c r="S51" s="262" t="s">
        <v>30</v>
      </c>
      <c r="T51" s="261" t="s">
        <v>29</v>
      </c>
      <c r="U51" s="262" t="s">
        <v>23</v>
      </c>
      <c r="V51" s="261" t="s">
        <v>49</v>
      </c>
      <c r="W51" s="38"/>
      <c r="X51" s="38"/>
      <c r="Y51" s="38"/>
      <c r="Z51" s="38"/>
      <c r="AA51" s="38"/>
      <c r="AB51" s="38"/>
      <c r="AC51" s="38"/>
      <c r="AD51" s="61" t="s">
        <v>22</v>
      </c>
      <c r="AE51" s="33" t="s">
        <v>30</v>
      </c>
      <c r="AF51" s="33" t="s">
        <v>29</v>
      </c>
      <c r="AG51" s="33" t="s">
        <v>23</v>
      </c>
      <c r="AH51" s="57" t="s">
        <v>49</v>
      </c>
      <c r="AI51" s="61" t="s">
        <v>22</v>
      </c>
      <c r="AJ51" s="33" t="s">
        <v>30</v>
      </c>
      <c r="AK51" s="33" t="s">
        <v>29</v>
      </c>
      <c r="AL51" s="33" t="s">
        <v>23</v>
      </c>
      <c r="AM51" s="57" t="s">
        <v>49</v>
      </c>
      <c r="AN51" s="61" t="s">
        <v>22</v>
      </c>
      <c r="AO51" s="33" t="s">
        <v>30</v>
      </c>
      <c r="AP51" s="33" t="s">
        <v>29</v>
      </c>
      <c r="AQ51" s="33" t="s">
        <v>23</v>
      </c>
      <c r="AR51" s="57" t="s">
        <v>49</v>
      </c>
      <c r="AS51" s="61" t="s">
        <v>22</v>
      </c>
      <c r="AT51" s="33" t="s">
        <v>30</v>
      </c>
      <c r="AU51" s="33" t="s">
        <v>29</v>
      </c>
      <c r="AV51" s="33" t="s">
        <v>23</v>
      </c>
      <c r="AW51" s="57" t="s">
        <v>49</v>
      </c>
      <c r="AX51" s="61" t="s">
        <v>22</v>
      </c>
      <c r="AY51" s="33" t="s">
        <v>30</v>
      </c>
      <c r="AZ51" s="33" t="s">
        <v>29</v>
      </c>
      <c r="BA51" s="33" t="s">
        <v>23</v>
      </c>
      <c r="BB51" s="57" t="s">
        <v>49</v>
      </c>
      <c r="BC51" s="61" t="s">
        <v>22</v>
      </c>
      <c r="BD51" s="33" t="s">
        <v>30</v>
      </c>
      <c r="BE51" s="33" t="s">
        <v>29</v>
      </c>
      <c r="BF51" s="33" t="s">
        <v>23</v>
      </c>
      <c r="BG51" s="57" t="s">
        <v>49</v>
      </c>
      <c r="BH51" s="61" t="s">
        <v>22</v>
      </c>
      <c r="BI51" s="33" t="s">
        <v>30</v>
      </c>
      <c r="BJ51" s="33" t="s">
        <v>29</v>
      </c>
      <c r="BK51" s="33" t="s">
        <v>23</v>
      </c>
      <c r="BL51" s="57" t="s">
        <v>49</v>
      </c>
      <c r="BM51" s="61" t="s">
        <v>22</v>
      </c>
      <c r="BN51" s="33" t="s">
        <v>30</v>
      </c>
      <c r="BO51" s="33" t="s">
        <v>29</v>
      </c>
      <c r="BP51" s="33" t="s">
        <v>23</v>
      </c>
      <c r="BQ51" s="57" t="s">
        <v>49</v>
      </c>
    </row>
    <row r="52" spans="1:70" ht="45" outlineLevel="1" x14ac:dyDescent="0.25">
      <c r="A52" s="539" t="s">
        <v>479</v>
      </c>
      <c r="B52" s="200" t="s">
        <v>314</v>
      </c>
      <c r="C52" s="200" t="s">
        <v>471</v>
      </c>
      <c r="D52" s="710" t="s">
        <v>470</v>
      </c>
      <c r="E52" s="711"/>
      <c r="F52" s="200" t="s">
        <v>313</v>
      </c>
      <c r="G52" s="200" t="s">
        <v>461</v>
      </c>
      <c r="H52" s="200" t="s">
        <v>101</v>
      </c>
      <c r="I52" s="200" t="s">
        <v>101</v>
      </c>
      <c r="J52" s="200" t="s">
        <v>101</v>
      </c>
      <c r="K52" s="200" t="s">
        <v>101</v>
      </c>
      <c r="L52" s="200"/>
      <c r="M52" s="443">
        <v>0.5</v>
      </c>
      <c r="N52" s="442">
        <v>0.5</v>
      </c>
      <c r="O52" s="441">
        <v>0.5</v>
      </c>
      <c r="P52" s="442">
        <v>0.5</v>
      </c>
      <c r="Q52" s="441">
        <v>0.5</v>
      </c>
      <c r="R52" s="440">
        <v>0.5</v>
      </c>
      <c r="S52" s="439">
        <v>0.5</v>
      </c>
      <c r="T52" s="438">
        <v>0.5</v>
      </c>
      <c r="U52" s="439">
        <v>0.5</v>
      </c>
      <c r="V52" s="438">
        <v>0.5</v>
      </c>
      <c r="W52" s="437"/>
      <c r="X52" s="38"/>
      <c r="Y52" s="38"/>
      <c r="Z52" s="38"/>
      <c r="AA52" s="38"/>
      <c r="AB52" s="38"/>
      <c r="AC52" s="65" t="s">
        <v>18</v>
      </c>
      <c r="AD52" s="436">
        <v>0.5</v>
      </c>
      <c r="AE52" s="435">
        <v>0.5</v>
      </c>
      <c r="AF52" s="435">
        <v>0.5</v>
      </c>
      <c r="AG52" s="435">
        <v>0.5</v>
      </c>
      <c r="AH52" s="434"/>
      <c r="AI52" s="436">
        <v>0.5</v>
      </c>
      <c r="AJ52" s="435">
        <v>0.5</v>
      </c>
      <c r="AK52" s="435">
        <v>0.5</v>
      </c>
      <c r="AL52" s="435">
        <v>0.5</v>
      </c>
      <c r="AM52" s="434"/>
      <c r="AN52" s="436">
        <v>0.5</v>
      </c>
      <c r="AO52" s="435">
        <v>0.5</v>
      </c>
      <c r="AP52" s="435">
        <v>0.5</v>
      </c>
      <c r="AQ52" s="435">
        <v>0.5</v>
      </c>
      <c r="AR52" s="434"/>
      <c r="AS52" s="436">
        <v>0.5</v>
      </c>
      <c r="AT52" s="435">
        <v>0.5</v>
      </c>
      <c r="AU52" s="435">
        <v>0.5</v>
      </c>
      <c r="AV52" s="435">
        <v>0.5</v>
      </c>
      <c r="AW52" s="434"/>
      <c r="AX52" s="436">
        <v>0.5</v>
      </c>
      <c r="AY52" s="435">
        <v>0.5</v>
      </c>
      <c r="AZ52" s="435">
        <v>0.5</v>
      </c>
      <c r="BA52" s="435">
        <v>0.5</v>
      </c>
      <c r="BB52" s="434"/>
      <c r="BC52" s="436">
        <v>0.5</v>
      </c>
      <c r="BD52" s="435">
        <v>0.5</v>
      </c>
      <c r="BE52" s="435">
        <v>0.5</v>
      </c>
      <c r="BF52" s="435">
        <v>0.5</v>
      </c>
      <c r="BG52" s="434"/>
      <c r="BH52" s="436">
        <v>0.5</v>
      </c>
      <c r="BI52" s="435">
        <v>0.5</v>
      </c>
      <c r="BJ52" s="435">
        <v>0.5</v>
      </c>
      <c r="BK52" s="435">
        <v>0.5</v>
      </c>
      <c r="BL52" s="434"/>
      <c r="BM52" s="436">
        <v>0.5</v>
      </c>
      <c r="BN52" s="435">
        <v>0.5</v>
      </c>
      <c r="BO52" s="435">
        <v>0.5</v>
      </c>
      <c r="BP52" s="435">
        <v>0.5</v>
      </c>
      <c r="BQ52" s="434"/>
    </row>
    <row r="53" spans="1:70" ht="129.75" customHeight="1" outlineLevel="1" x14ac:dyDescent="0.25">
      <c r="A53" s="538" t="s">
        <v>480</v>
      </c>
      <c r="B53" s="432" t="s">
        <v>463</v>
      </c>
      <c r="C53" s="432" t="s">
        <v>486</v>
      </c>
      <c r="D53" s="712" t="s">
        <v>115</v>
      </c>
      <c r="E53" s="713"/>
      <c r="F53" s="432" t="s">
        <v>464</v>
      </c>
      <c r="G53" s="432" t="s">
        <v>91</v>
      </c>
      <c r="H53" s="432">
        <v>0</v>
      </c>
      <c r="I53" s="432">
        <v>0</v>
      </c>
      <c r="J53" s="432">
        <v>0</v>
      </c>
      <c r="K53" s="432">
        <v>0</v>
      </c>
      <c r="L53" s="432"/>
      <c r="M53" s="213">
        <v>101464</v>
      </c>
      <c r="N53" s="214">
        <v>2573</v>
      </c>
      <c r="O53" s="213">
        <v>12598</v>
      </c>
      <c r="P53" s="214">
        <v>60548</v>
      </c>
      <c r="Q53" s="213"/>
      <c r="R53" s="255"/>
      <c r="S53" s="430"/>
      <c r="T53" s="255"/>
      <c r="U53" s="430"/>
      <c r="V53" s="255"/>
      <c r="W53" s="38"/>
      <c r="X53" s="38"/>
      <c r="Y53" s="38"/>
      <c r="Z53" s="38"/>
      <c r="AA53" s="38"/>
      <c r="AB53" s="38"/>
      <c r="AC53" s="66" t="s">
        <v>19</v>
      </c>
      <c r="AD53" s="63">
        <v>11652</v>
      </c>
      <c r="AE53" s="35">
        <v>191</v>
      </c>
      <c r="AF53" s="35">
        <v>873</v>
      </c>
      <c r="AG53" s="35">
        <v>5910</v>
      </c>
      <c r="AH53" s="59"/>
      <c r="AI53" s="63">
        <v>17768</v>
      </c>
      <c r="AJ53" s="35">
        <v>287</v>
      </c>
      <c r="AK53" s="35">
        <v>2775</v>
      </c>
      <c r="AL53" s="35">
        <v>13228</v>
      </c>
      <c r="AM53" s="59"/>
      <c r="AN53" s="63">
        <v>14583</v>
      </c>
      <c r="AO53" s="35">
        <v>381</v>
      </c>
      <c r="AP53" s="35">
        <v>1700</v>
      </c>
      <c r="AQ53" s="35">
        <v>16551</v>
      </c>
      <c r="AR53" s="59"/>
      <c r="AS53" s="63">
        <v>2555</v>
      </c>
      <c r="AT53" s="35">
        <v>13</v>
      </c>
      <c r="AU53" s="35">
        <v>431</v>
      </c>
      <c r="AV53" s="35">
        <v>6003</v>
      </c>
      <c r="AW53" s="59"/>
      <c r="AX53" s="63">
        <v>32143</v>
      </c>
      <c r="AY53" s="35">
        <v>351</v>
      </c>
      <c r="AZ53" s="35">
        <v>232</v>
      </c>
      <c r="BA53" s="35">
        <v>4230</v>
      </c>
      <c r="BB53" s="59"/>
      <c r="BC53" s="63">
        <v>14110</v>
      </c>
      <c r="BD53" s="35">
        <v>25</v>
      </c>
      <c r="BE53" s="35">
        <v>211</v>
      </c>
      <c r="BF53" s="35">
        <v>5311</v>
      </c>
      <c r="BG53" s="59"/>
      <c r="BH53" s="63">
        <v>4712</v>
      </c>
      <c r="BI53" s="35">
        <v>1325</v>
      </c>
      <c r="BJ53" s="35">
        <v>6376</v>
      </c>
      <c r="BK53" s="35">
        <v>7311</v>
      </c>
      <c r="BL53" s="59"/>
      <c r="BM53" s="63">
        <v>3941</v>
      </c>
      <c r="BN53" s="35"/>
      <c r="BO53" s="35"/>
      <c r="BP53" s="35">
        <v>2004</v>
      </c>
      <c r="BQ53" s="59"/>
    </row>
    <row r="54" spans="1:70" ht="409.5" outlineLevel="1" x14ac:dyDescent="0.25">
      <c r="A54" s="538" t="s">
        <v>481</v>
      </c>
      <c r="B54" s="432" t="s">
        <v>465</v>
      </c>
      <c r="C54" s="432" t="s">
        <v>487</v>
      </c>
      <c r="D54" s="712" t="s">
        <v>115</v>
      </c>
      <c r="E54" s="713"/>
      <c r="F54" s="432" t="s">
        <v>466</v>
      </c>
      <c r="G54" s="432" t="s">
        <v>91</v>
      </c>
      <c r="H54" s="432">
        <v>0</v>
      </c>
      <c r="I54" s="432">
        <v>0</v>
      </c>
      <c r="J54" s="432">
        <v>0</v>
      </c>
      <c r="K54" s="432">
        <v>0</v>
      </c>
      <c r="L54" s="432"/>
      <c r="M54" s="213">
        <v>69285</v>
      </c>
      <c r="N54" s="214">
        <v>1862</v>
      </c>
      <c r="O54" s="213">
        <v>14516</v>
      </c>
      <c r="P54" s="214">
        <v>19048</v>
      </c>
      <c r="Q54" s="213"/>
      <c r="R54" s="255"/>
      <c r="S54" s="430"/>
      <c r="T54" s="255"/>
      <c r="U54" s="430"/>
      <c r="V54" s="255"/>
      <c r="W54" s="38"/>
      <c r="X54" s="38"/>
      <c r="Y54" s="38"/>
      <c r="Z54" s="38"/>
      <c r="AA54" s="38"/>
      <c r="AB54" s="38"/>
      <c r="AC54" s="66"/>
      <c r="AD54" s="63">
        <v>8111</v>
      </c>
      <c r="AE54" s="35">
        <v>152</v>
      </c>
      <c r="AF54" s="35">
        <v>1006</v>
      </c>
      <c r="AG54" s="35">
        <v>1859</v>
      </c>
      <c r="AH54" s="59"/>
      <c r="AI54" s="63">
        <v>13019</v>
      </c>
      <c r="AJ54" s="35">
        <v>180</v>
      </c>
      <c r="AK54" s="35">
        <v>3197</v>
      </c>
      <c r="AL54" s="35">
        <v>4161</v>
      </c>
      <c r="AM54" s="59"/>
      <c r="AN54" s="63">
        <v>11689</v>
      </c>
      <c r="AO54" s="35">
        <v>521</v>
      </c>
      <c r="AP54" s="35">
        <v>1959</v>
      </c>
      <c r="AQ54" s="35">
        <v>5207</v>
      </c>
      <c r="AR54" s="59"/>
      <c r="AS54" s="63">
        <v>2292</v>
      </c>
      <c r="AT54" s="35">
        <v>62</v>
      </c>
      <c r="AU54" s="35">
        <v>497</v>
      </c>
      <c r="AV54" s="35">
        <v>1889</v>
      </c>
      <c r="AW54" s="59"/>
      <c r="AX54" s="63">
        <v>20048</v>
      </c>
      <c r="AY54" s="35">
        <v>129</v>
      </c>
      <c r="AZ54" s="35">
        <v>267</v>
      </c>
      <c r="BA54" s="35">
        <v>1330</v>
      </c>
      <c r="BB54" s="59"/>
      <c r="BC54" s="63">
        <v>8378</v>
      </c>
      <c r="BD54" s="35">
        <v>230</v>
      </c>
      <c r="BE54" s="35">
        <v>243</v>
      </c>
      <c r="BF54" s="35">
        <v>1671</v>
      </c>
      <c r="BG54" s="59"/>
      <c r="BH54" s="63">
        <v>3187</v>
      </c>
      <c r="BI54" s="35">
        <v>588</v>
      </c>
      <c r="BJ54" s="35">
        <v>7347</v>
      </c>
      <c r="BK54" s="35">
        <v>2300</v>
      </c>
      <c r="BL54" s="59"/>
      <c r="BM54" s="63">
        <v>2561</v>
      </c>
      <c r="BN54" s="35"/>
      <c r="BO54" s="35"/>
      <c r="BP54" s="35">
        <v>631</v>
      </c>
      <c r="BQ54" s="59"/>
    </row>
    <row r="55" spans="1:70" ht="225" outlineLevel="1" x14ac:dyDescent="0.25">
      <c r="A55" s="537" t="s">
        <v>483</v>
      </c>
      <c r="B55" s="202" t="s">
        <v>462</v>
      </c>
      <c r="C55" s="202" t="s">
        <v>489</v>
      </c>
      <c r="D55" s="769" t="s">
        <v>115</v>
      </c>
      <c r="E55" s="770"/>
      <c r="F55" s="202" t="s">
        <v>312</v>
      </c>
      <c r="G55" s="202" t="s">
        <v>91</v>
      </c>
      <c r="H55" s="202">
        <v>0</v>
      </c>
      <c r="I55" s="202">
        <v>0</v>
      </c>
      <c r="J55" s="202">
        <v>0</v>
      </c>
      <c r="K55" s="202">
        <v>0</v>
      </c>
      <c r="L55" s="202"/>
      <c r="M55" s="213">
        <v>290767</v>
      </c>
      <c r="N55" s="214">
        <v>7583</v>
      </c>
      <c r="O55" s="213">
        <v>47927</v>
      </c>
      <c r="P55" s="214">
        <v>267012</v>
      </c>
      <c r="Q55" s="213"/>
      <c r="R55" s="255"/>
      <c r="S55" s="430"/>
      <c r="T55" s="255"/>
      <c r="U55" s="430"/>
      <c r="V55" s="255"/>
      <c r="W55" s="38"/>
      <c r="X55" s="38"/>
      <c r="Y55" s="38"/>
      <c r="Z55" s="38"/>
      <c r="AA55" s="38"/>
      <c r="AB55" s="38"/>
      <c r="AC55" s="66" t="s">
        <v>20</v>
      </c>
      <c r="AD55" s="63">
        <v>33700</v>
      </c>
      <c r="AE55" s="35">
        <v>591</v>
      </c>
      <c r="AF55" s="35">
        <v>3321</v>
      </c>
      <c r="AG55" s="35">
        <v>26060</v>
      </c>
      <c r="AH55" s="59"/>
      <c r="AI55" s="63">
        <v>52690</v>
      </c>
      <c r="AJ55" s="35">
        <v>791</v>
      </c>
      <c r="AK55" s="35">
        <v>10556</v>
      </c>
      <c r="AL55" s="35">
        <v>58333</v>
      </c>
      <c r="AM55" s="59"/>
      <c r="AN55" s="63">
        <v>45252</v>
      </c>
      <c r="AO55" s="35">
        <v>1613</v>
      </c>
      <c r="AP55" s="35">
        <v>6467</v>
      </c>
      <c r="AQ55" s="35">
        <v>72991</v>
      </c>
      <c r="AR55" s="59"/>
      <c r="AS55" s="63">
        <v>8417</v>
      </c>
      <c r="AT55" s="35">
        <v>143</v>
      </c>
      <c r="AU55" s="35">
        <v>1641</v>
      </c>
      <c r="AV55" s="35">
        <v>26475</v>
      </c>
      <c r="AW55" s="59"/>
      <c r="AX55" s="63">
        <v>88310</v>
      </c>
      <c r="AY55" s="35">
        <v>783</v>
      </c>
      <c r="AZ55" s="35">
        <v>883</v>
      </c>
      <c r="BA55" s="35">
        <v>18651</v>
      </c>
      <c r="BB55" s="59"/>
      <c r="BC55" s="63">
        <v>37921</v>
      </c>
      <c r="BD55" s="35">
        <v>498</v>
      </c>
      <c r="BE55" s="35">
        <v>802</v>
      </c>
      <c r="BF55" s="35">
        <v>23422</v>
      </c>
      <c r="BG55" s="59"/>
      <c r="BH55" s="63">
        <v>13443</v>
      </c>
      <c r="BI55" s="35">
        <v>3164</v>
      </c>
      <c r="BJ55" s="35">
        <v>24257</v>
      </c>
      <c r="BK55" s="35">
        <v>32240</v>
      </c>
      <c r="BL55" s="59"/>
      <c r="BM55" s="63">
        <v>11034</v>
      </c>
      <c r="BN55" s="35">
        <v>0</v>
      </c>
      <c r="BO55" s="35">
        <v>0</v>
      </c>
      <c r="BP55" s="35">
        <v>8840</v>
      </c>
      <c r="BQ55" s="59"/>
    </row>
    <row r="56" spans="1:70" ht="210" outlineLevel="1" x14ac:dyDescent="0.25">
      <c r="A56" s="538" t="s">
        <v>482</v>
      </c>
      <c r="B56" s="432" t="s">
        <v>311</v>
      </c>
      <c r="C56" s="432" t="s">
        <v>472</v>
      </c>
      <c r="D56" s="712" t="s">
        <v>115</v>
      </c>
      <c r="E56" s="713"/>
      <c r="F56" s="432" t="s">
        <v>310</v>
      </c>
      <c r="G56" s="432" t="s">
        <v>91</v>
      </c>
      <c r="H56" s="432">
        <v>0</v>
      </c>
      <c r="I56" s="432">
        <v>0</v>
      </c>
      <c r="J56" s="432">
        <v>0</v>
      </c>
      <c r="K56" s="432">
        <v>0</v>
      </c>
      <c r="L56" s="432"/>
      <c r="M56" s="213"/>
      <c r="N56" s="214">
        <v>6000</v>
      </c>
      <c r="O56" s="213">
        <v>30000</v>
      </c>
      <c r="P56" s="214"/>
      <c r="Q56" s="213"/>
      <c r="R56" s="255"/>
      <c r="S56" s="430"/>
      <c r="T56" s="255"/>
      <c r="U56" s="430"/>
      <c r="V56" s="255"/>
      <c r="W56" s="38"/>
      <c r="X56" s="38"/>
      <c r="Y56" s="38"/>
      <c r="Z56" s="38"/>
      <c r="AA56" s="38"/>
      <c r="AB56" s="38"/>
      <c r="AC56" s="66" t="s">
        <v>130</v>
      </c>
      <c r="AD56" s="63"/>
      <c r="AE56" s="35"/>
      <c r="AF56" s="35"/>
      <c r="AG56" s="35"/>
      <c r="AH56" s="59"/>
      <c r="AI56" s="63"/>
      <c r="AJ56" s="35"/>
      <c r="AK56" s="35"/>
      <c r="AL56" s="35"/>
      <c r="AM56" s="59"/>
      <c r="AN56" s="63"/>
      <c r="AO56" s="35"/>
      <c r="AP56" s="35"/>
      <c r="AQ56" s="35"/>
      <c r="AR56" s="59"/>
      <c r="AS56" s="63"/>
      <c r="AT56" s="35"/>
      <c r="AU56" s="35"/>
      <c r="AV56" s="35"/>
      <c r="AW56" s="59"/>
      <c r="AX56" s="63"/>
      <c r="AY56" s="35"/>
      <c r="AZ56" s="35"/>
      <c r="BA56" s="35"/>
      <c r="BB56" s="59"/>
      <c r="BC56" s="63"/>
      <c r="BD56" s="35"/>
      <c r="BE56" s="35"/>
      <c r="BF56" s="35"/>
      <c r="BG56" s="59"/>
      <c r="BH56" s="63"/>
      <c r="BI56" s="35"/>
      <c r="BJ56" s="35"/>
      <c r="BK56" s="35"/>
      <c r="BL56" s="59"/>
      <c r="BM56" s="63"/>
      <c r="BN56" s="35"/>
      <c r="BO56" s="35"/>
      <c r="BP56" s="35"/>
      <c r="BQ56" s="59"/>
    </row>
    <row r="57" spans="1:70" outlineLevel="1" x14ac:dyDescent="0.25">
      <c r="A57" s="431"/>
      <c r="B57" s="202"/>
      <c r="C57" s="202"/>
      <c r="D57" s="769"/>
      <c r="E57" s="770"/>
      <c r="F57" s="202"/>
      <c r="G57" s="202"/>
      <c r="H57" s="202"/>
      <c r="I57" s="202"/>
      <c r="J57" s="202"/>
      <c r="K57" s="202"/>
      <c r="L57" s="202"/>
      <c r="M57" s="213"/>
      <c r="N57" s="214"/>
      <c r="O57" s="213"/>
      <c r="P57" s="214"/>
      <c r="Q57" s="213"/>
      <c r="R57" s="255"/>
      <c r="S57" s="430"/>
      <c r="T57" s="255"/>
      <c r="U57" s="430"/>
      <c r="V57" s="255"/>
      <c r="W57" s="38"/>
      <c r="X57" s="38"/>
      <c r="Y57" s="38"/>
      <c r="Z57" s="38"/>
      <c r="AA57" s="38"/>
      <c r="AB57" s="38"/>
      <c r="AC57" s="66" t="s">
        <v>132</v>
      </c>
      <c r="AD57" s="63"/>
      <c r="AE57" s="35"/>
      <c r="AF57" s="35"/>
      <c r="AG57" s="35"/>
      <c r="AH57" s="59"/>
      <c r="AI57" s="63"/>
      <c r="AJ57" s="35"/>
      <c r="AK57" s="35"/>
      <c r="AL57" s="35"/>
      <c r="AM57" s="59"/>
      <c r="AN57" s="63"/>
      <c r="AO57" s="35"/>
      <c r="AP57" s="35"/>
      <c r="AQ57" s="35"/>
      <c r="AR57" s="59"/>
      <c r="AS57" s="63"/>
      <c r="AT57" s="35"/>
      <c r="AU57" s="35"/>
      <c r="AV57" s="35"/>
      <c r="AW57" s="59"/>
      <c r="AX57" s="63"/>
      <c r="AY57" s="35"/>
      <c r="AZ57" s="35"/>
      <c r="BA57" s="35"/>
      <c r="BB57" s="59"/>
      <c r="BC57" s="63"/>
      <c r="BD57" s="35"/>
      <c r="BE57" s="35"/>
      <c r="BF57" s="35"/>
      <c r="BG57" s="59"/>
      <c r="BH57" s="63"/>
      <c r="BI57" s="35"/>
      <c r="BJ57" s="35"/>
      <c r="BK57" s="35"/>
      <c r="BL57" s="59"/>
      <c r="BM57" s="63"/>
      <c r="BN57" s="35"/>
      <c r="BO57" s="35"/>
      <c r="BP57" s="35"/>
      <c r="BQ57" s="59"/>
    </row>
    <row r="58" spans="1:70" ht="23.25" outlineLevel="1" x14ac:dyDescent="0.35">
      <c r="A58" s="38"/>
      <c r="C58" s="69"/>
      <c r="D58" s="69"/>
      <c r="E58" s="69"/>
      <c r="F58" s="69"/>
      <c r="G58" s="69"/>
      <c r="H58" s="69"/>
      <c r="I58" s="69"/>
      <c r="J58" s="69"/>
      <c r="K58" s="69"/>
      <c r="L58" s="69"/>
      <c r="Q58" s="38"/>
      <c r="R58" s="38"/>
      <c r="S58" s="38"/>
      <c r="T58" s="38"/>
      <c r="U58" s="38"/>
      <c r="V58" s="38"/>
      <c r="W58" s="6"/>
      <c r="X58" s="6"/>
      <c r="Y58" s="38"/>
      <c r="Z58" s="38"/>
      <c r="AA58" s="38"/>
      <c r="AB58" s="38"/>
      <c r="AC58" s="75"/>
      <c r="AD58" s="76"/>
      <c r="AE58" s="76"/>
      <c r="AF58" s="76"/>
      <c r="AG58" s="76"/>
      <c r="AH58" s="76"/>
      <c r="AI58" s="76"/>
      <c r="AJ58" s="67"/>
      <c r="AK58" s="67"/>
      <c r="AL58" s="67"/>
      <c r="AM58" s="67"/>
      <c r="AN58" s="67"/>
      <c r="AO58" s="67"/>
      <c r="AP58" s="67"/>
      <c r="AQ58" s="67"/>
      <c r="AR58" s="67"/>
      <c r="AS58" s="67"/>
      <c r="AT58" s="67"/>
      <c r="AU58" s="67"/>
      <c r="AV58" s="67"/>
      <c r="AW58" s="67"/>
      <c r="AX58" s="67"/>
      <c r="AY58" s="67"/>
      <c r="AZ58" s="67"/>
      <c r="BA58" s="67"/>
      <c r="BB58" s="67"/>
      <c r="BC58" s="67"/>
      <c r="BD58" s="67"/>
      <c r="BE58" s="67"/>
      <c r="BF58" s="67"/>
      <c r="BG58" s="67"/>
      <c r="BH58" s="67"/>
      <c r="BI58" s="67"/>
      <c r="BJ58" s="67"/>
      <c r="BK58" s="67"/>
      <c r="BL58" s="67"/>
      <c r="BM58" s="67"/>
      <c r="BN58" s="67"/>
      <c r="BO58" s="67"/>
      <c r="BP58" s="68"/>
      <c r="BQ58" s="68"/>
      <c r="BR58" s="68"/>
    </row>
    <row r="59" spans="1:70" ht="21" outlineLevel="1" x14ac:dyDescent="0.35">
      <c r="A59" s="386" t="s">
        <v>449</v>
      </c>
      <c r="B59" s="386"/>
      <c r="C59" s="386"/>
      <c r="D59" s="386"/>
      <c r="E59" s="386"/>
      <c r="F59" s="386"/>
      <c r="G59" s="386"/>
      <c r="H59" s="429"/>
      <c r="I59" s="429"/>
      <c r="J59" s="429"/>
      <c r="K59" s="429"/>
      <c r="L59" s="429"/>
      <c r="M59" s="209"/>
      <c r="N59" s="209"/>
      <c r="O59" s="209"/>
      <c r="P59" s="209"/>
      <c r="Q59" s="209"/>
      <c r="R59" s="209"/>
      <c r="S59" s="209"/>
      <c r="T59" s="209"/>
      <c r="U59" s="209"/>
      <c r="V59" s="209"/>
      <c r="W59" s="38"/>
      <c r="X59" s="38"/>
      <c r="Y59" s="38"/>
      <c r="Z59" s="38"/>
      <c r="AA59" s="38"/>
      <c r="AB59" s="38"/>
      <c r="AC59" s="68"/>
      <c r="AD59" s="614"/>
      <c r="AE59" s="614"/>
      <c r="AF59" s="614"/>
      <c r="AG59" s="614"/>
      <c r="AH59" s="614"/>
      <c r="AI59" s="614"/>
      <c r="AJ59" s="614"/>
      <c r="AK59" s="614"/>
      <c r="AL59" s="614"/>
      <c r="AM59" s="614"/>
      <c r="AN59" s="614"/>
      <c r="AO59" s="614"/>
      <c r="AP59" s="614"/>
      <c r="AQ59" s="614"/>
      <c r="AR59" s="614"/>
      <c r="AS59" s="614"/>
      <c r="AT59" s="614"/>
      <c r="AU59" s="614"/>
      <c r="AV59" s="614"/>
      <c r="AW59" s="614"/>
      <c r="AX59" s="614"/>
      <c r="AY59" s="614"/>
      <c r="AZ59" s="614"/>
      <c r="BA59" s="614"/>
      <c r="BB59" s="614"/>
      <c r="BC59" s="614"/>
      <c r="BD59" s="614"/>
      <c r="BE59" s="614"/>
      <c r="BF59" s="614"/>
      <c r="BG59" s="614"/>
      <c r="BH59" s="614"/>
      <c r="BI59" s="614"/>
      <c r="BJ59" s="614"/>
      <c r="BK59" s="614"/>
      <c r="BL59" s="614"/>
      <c r="BM59" s="614"/>
      <c r="BN59" s="614"/>
      <c r="BO59" s="614"/>
      <c r="BP59" s="614"/>
      <c r="BQ59" s="614"/>
      <c r="BR59" s="68"/>
    </row>
    <row r="60" spans="1:70" outlineLevel="1" x14ac:dyDescent="0.25">
      <c r="A60" s="761" t="s">
        <v>309</v>
      </c>
      <c r="B60" s="762"/>
      <c r="C60" s="762"/>
      <c r="D60" s="762"/>
      <c r="E60" s="762"/>
      <c r="F60" s="762"/>
      <c r="G60" s="762"/>
      <c r="H60" s="384"/>
      <c r="I60" s="384"/>
      <c r="J60" s="384"/>
      <c r="K60" s="384"/>
      <c r="L60" s="384"/>
      <c r="M60" s="253"/>
      <c r="N60" s="253"/>
      <c r="O60" s="253"/>
      <c r="P60" s="38"/>
      <c r="Q60" s="38"/>
      <c r="R60" s="38"/>
      <c r="S60" s="38"/>
      <c r="T60" s="38"/>
      <c r="U60" s="38"/>
      <c r="V60" s="77"/>
      <c r="W60" s="78"/>
      <c r="X60" s="78"/>
      <c r="Y60" s="78"/>
      <c r="Z60" s="78"/>
      <c r="AA60" s="78"/>
      <c r="AB60" s="78"/>
      <c r="AH60" s="78"/>
      <c r="AI60" s="78"/>
      <c r="AJ60" s="78"/>
      <c r="AK60" s="78"/>
      <c r="AL60" s="78"/>
      <c r="AM60" s="78"/>
      <c r="AN60" s="78"/>
      <c r="AO60" s="78"/>
      <c r="AP60" s="78"/>
      <c r="AQ60" s="78"/>
      <c r="AR60" s="78"/>
      <c r="AS60" s="78"/>
      <c r="AT60" s="78"/>
      <c r="AU60" s="78"/>
      <c r="AV60" s="78"/>
      <c r="AW60" s="78"/>
      <c r="AX60" s="78"/>
      <c r="AY60" s="78"/>
      <c r="AZ60" s="78"/>
      <c r="BA60" s="78"/>
      <c r="BB60" s="78"/>
      <c r="BC60" s="78"/>
      <c r="BD60" s="78"/>
      <c r="BE60" s="78"/>
      <c r="BF60" s="78"/>
      <c r="BG60" s="78"/>
      <c r="BH60" s="78"/>
      <c r="BI60" s="78"/>
      <c r="BJ60" s="78"/>
      <c r="BK60" s="68"/>
    </row>
    <row r="61" spans="1:70" outlineLevel="1" x14ac:dyDescent="0.25">
      <c r="A61" s="771" t="s">
        <v>308</v>
      </c>
      <c r="B61" s="772"/>
      <c r="C61" s="772"/>
      <c r="D61" s="772"/>
      <c r="E61" s="772"/>
      <c r="F61" s="772"/>
      <c r="G61" s="772"/>
      <c r="H61" s="384"/>
      <c r="I61" s="384"/>
      <c r="J61" s="384"/>
      <c r="K61" s="384"/>
      <c r="L61" s="384"/>
      <c r="M61" s="80"/>
      <c r="N61" s="80"/>
      <c r="O61" s="80"/>
      <c r="P61" s="38"/>
      <c r="Q61" s="38"/>
      <c r="R61" s="38"/>
      <c r="S61" s="38"/>
      <c r="T61" s="38"/>
      <c r="U61" s="38"/>
      <c r="V61" s="77"/>
      <c r="W61" s="79"/>
      <c r="X61" s="79"/>
      <c r="Y61" s="79"/>
      <c r="Z61" s="79"/>
      <c r="AA61" s="79"/>
      <c r="AB61" s="79"/>
      <c r="AH61" s="79"/>
      <c r="AI61" s="79"/>
      <c r="AJ61" s="79"/>
      <c r="AK61" s="79"/>
      <c r="AL61" s="79"/>
      <c r="AM61" s="79"/>
      <c r="AN61" s="79"/>
      <c r="AO61" s="79"/>
      <c r="AP61" s="79"/>
      <c r="AQ61" s="79"/>
      <c r="AR61" s="79"/>
      <c r="AS61" s="79"/>
      <c r="AT61" s="79"/>
      <c r="AU61" s="79"/>
      <c r="AV61" s="79"/>
      <c r="AW61" s="79"/>
      <c r="AX61" s="79"/>
      <c r="AY61" s="79"/>
      <c r="AZ61" s="79"/>
      <c r="BA61" s="79"/>
      <c r="BB61" s="79"/>
      <c r="BC61" s="79"/>
      <c r="BD61" s="79"/>
      <c r="BE61" s="79"/>
      <c r="BF61" s="79"/>
      <c r="BG61" s="79"/>
      <c r="BH61" s="79"/>
      <c r="BI61" s="79"/>
      <c r="BJ61" s="79"/>
      <c r="BK61" s="68"/>
    </row>
    <row r="62" spans="1:70" outlineLevel="1" x14ac:dyDescent="0.25">
      <c r="A62" s="615"/>
      <c r="B62" s="616"/>
      <c r="C62" s="616"/>
      <c r="D62" s="616"/>
      <c r="E62" s="616"/>
      <c r="F62" s="616"/>
      <c r="G62" s="616"/>
      <c r="H62" s="384"/>
      <c r="I62" s="384"/>
      <c r="J62" s="384"/>
      <c r="K62" s="384"/>
      <c r="L62" s="384"/>
      <c r="M62" s="80"/>
      <c r="N62" s="80"/>
      <c r="O62" s="80"/>
      <c r="P62" s="38"/>
      <c r="Q62" s="38"/>
      <c r="R62" s="38"/>
      <c r="S62" s="38"/>
      <c r="T62" s="38"/>
      <c r="U62" s="38"/>
      <c r="V62" s="77"/>
      <c r="W62" s="79"/>
      <c r="X62" s="79"/>
      <c r="Y62" s="79"/>
      <c r="Z62" s="79"/>
      <c r="AA62" s="79"/>
      <c r="AB62" s="79"/>
      <c r="AH62" s="79"/>
      <c r="AI62" s="79"/>
      <c r="AJ62" s="79"/>
      <c r="AK62" s="79"/>
      <c r="AL62" s="79"/>
      <c r="AM62" s="79"/>
      <c r="AN62" s="79"/>
      <c r="AO62" s="79"/>
      <c r="AP62" s="79"/>
      <c r="AQ62" s="79"/>
      <c r="AR62" s="79"/>
      <c r="AS62" s="79"/>
      <c r="AT62" s="79"/>
      <c r="AU62" s="79"/>
      <c r="AV62" s="79"/>
      <c r="AW62" s="79"/>
      <c r="AX62" s="79"/>
      <c r="AY62" s="79"/>
      <c r="AZ62" s="79"/>
      <c r="BA62" s="79"/>
      <c r="BB62" s="79"/>
      <c r="BC62" s="79"/>
      <c r="BD62" s="79"/>
      <c r="BE62" s="79"/>
      <c r="BF62" s="79"/>
      <c r="BG62" s="79"/>
      <c r="BH62" s="79"/>
      <c r="BI62" s="79"/>
      <c r="BJ62" s="79"/>
      <c r="BK62" s="68"/>
    </row>
    <row r="63" spans="1:70" outlineLevel="1" x14ac:dyDescent="0.25">
      <c r="A63" s="705"/>
      <c r="B63" s="706"/>
      <c r="C63" s="706"/>
      <c r="D63" s="706"/>
      <c r="E63" s="706"/>
      <c r="F63" s="706"/>
      <c r="G63" s="706"/>
      <c r="H63" s="384"/>
      <c r="I63" s="384"/>
      <c r="J63" s="384"/>
      <c r="K63" s="384"/>
      <c r="L63" s="384"/>
      <c r="M63" s="80"/>
      <c r="N63" s="80"/>
      <c r="O63" s="80"/>
      <c r="P63" s="38"/>
      <c r="Q63" s="38"/>
      <c r="R63" s="38"/>
      <c r="S63" s="38"/>
      <c r="T63" s="38"/>
      <c r="U63" s="38"/>
      <c r="V63" s="77"/>
      <c r="W63" s="79"/>
      <c r="X63" s="79"/>
      <c r="Y63" s="79"/>
      <c r="Z63" s="79"/>
      <c r="AA63" s="79"/>
      <c r="AB63" s="79"/>
      <c r="AH63" s="79"/>
      <c r="AI63" s="79"/>
      <c r="AJ63" s="79"/>
      <c r="AK63" s="79"/>
      <c r="AL63" s="79"/>
      <c r="AM63" s="79"/>
      <c r="AN63" s="79"/>
      <c r="AO63" s="79"/>
      <c r="AP63" s="79"/>
      <c r="AQ63" s="79"/>
      <c r="AR63" s="79"/>
      <c r="AS63" s="79"/>
      <c r="AT63" s="79"/>
      <c r="AU63" s="79"/>
      <c r="AV63" s="79"/>
      <c r="AW63" s="79"/>
      <c r="AX63" s="79"/>
      <c r="AY63" s="79"/>
      <c r="AZ63" s="79"/>
      <c r="BA63" s="79"/>
      <c r="BB63" s="79"/>
      <c r="BC63" s="79"/>
      <c r="BD63" s="79"/>
      <c r="BE63" s="79"/>
      <c r="BF63" s="79"/>
      <c r="BG63" s="79"/>
      <c r="BH63" s="79"/>
      <c r="BI63" s="79"/>
      <c r="BJ63" s="79"/>
      <c r="BK63" s="68"/>
    </row>
    <row r="64" spans="1:70" x14ac:dyDescent="0.25">
      <c r="H64" s="428"/>
      <c r="I64" s="428"/>
      <c r="J64" s="428"/>
      <c r="K64" s="428"/>
      <c r="L64" s="428"/>
      <c r="M64" s="428"/>
    </row>
    <row r="65" spans="8:13" x14ac:dyDescent="0.25">
      <c r="H65" s="428"/>
      <c r="I65" s="428"/>
      <c r="J65" s="428"/>
      <c r="K65" s="428"/>
      <c r="L65" s="428"/>
      <c r="M65" s="428"/>
    </row>
    <row r="66" spans="8:13" x14ac:dyDescent="0.25">
      <c r="H66" s="428"/>
      <c r="I66" s="428"/>
      <c r="J66" s="428"/>
      <c r="K66" s="428"/>
      <c r="L66" s="428"/>
      <c r="M66" s="428"/>
    </row>
  </sheetData>
  <mergeCells count="112">
    <mergeCell ref="A43:D43"/>
    <mergeCell ref="AX21:BB21"/>
    <mergeCell ref="BC21:BG21"/>
    <mergeCell ref="M32:Q32"/>
    <mergeCell ref="R32:V32"/>
    <mergeCell ref="F45:G45"/>
    <mergeCell ref="A63:G63"/>
    <mergeCell ref="D55:E55"/>
    <mergeCell ref="D36:E36"/>
    <mergeCell ref="A22:G22"/>
    <mergeCell ref="A32:G32"/>
    <mergeCell ref="F27:G27"/>
    <mergeCell ref="A62:G62"/>
    <mergeCell ref="D57:E57"/>
    <mergeCell ref="D56:E56"/>
    <mergeCell ref="A61:G61"/>
    <mergeCell ref="V27:AA27"/>
    <mergeCell ref="F28:G28"/>
    <mergeCell ref="F29:G29"/>
    <mergeCell ref="A23:G23"/>
    <mergeCell ref="A25:N25"/>
    <mergeCell ref="D54:E54"/>
    <mergeCell ref="F30:G30"/>
    <mergeCell ref="D34:E34"/>
    <mergeCell ref="D7:E7"/>
    <mergeCell ref="V12:AA12"/>
    <mergeCell ref="F13:G13"/>
    <mergeCell ref="F14:G14"/>
    <mergeCell ref="BH17:BL17"/>
    <mergeCell ref="BM17:BQ17"/>
    <mergeCell ref="D18:E18"/>
    <mergeCell ref="AI17:AM17"/>
    <mergeCell ref="AN17:AR17"/>
    <mergeCell ref="AS17:AW17"/>
    <mergeCell ref="AX17:BB17"/>
    <mergeCell ref="BC17:BG17"/>
    <mergeCell ref="F15:G15"/>
    <mergeCell ref="A17:G17"/>
    <mergeCell ref="M17:Q17"/>
    <mergeCell ref="R17:V17"/>
    <mergeCell ref="H17:L17"/>
    <mergeCell ref="A1:AB1"/>
    <mergeCell ref="A3:G3"/>
    <mergeCell ref="D4:E4"/>
    <mergeCell ref="D5:E5"/>
    <mergeCell ref="D6:E6"/>
    <mergeCell ref="H3:K3"/>
    <mergeCell ref="L3:O3"/>
    <mergeCell ref="P3:S3"/>
    <mergeCell ref="T3:W3"/>
    <mergeCell ref="X3:AA3"/>
    <mergeCell ref="AD50:AH50"/>
    <mergeCell ref="AI50:AM50"/>
    <mergeCell ref="AN50:AR50"/>
    <mergeCell ref="AS50:AW50"/>
    <mergeCell ref="BH50:BL50"/>
    <mergeCell ref="A50:G50"/>
    <mergeCell ref="M50:Q50"/>
    <mergeCell ref="R50:V50"/>
    <mergeCell ref="A60:G60"/>
    <mergeCell ref="AD59:AH59"/>
    <mergeCell ref="AI59:AM59"/>
    <mergeCell ref="AN59:AR59"/>
    <mergeCell ref="AS59:AW59"/>
    <mergeCell ref="D51:E51"/>
    <mergeCell ref="D52:E52"/>
    <mergeCell ref="D53:E53"/>
    <mergeCell ref="AX50:BB50"/>
    <mergeCell ref="BC50:BG50"/>
    <mergeCell ref="BM59:BQ59"/>
    <mergeCell ref="AX59:BB59"/>
    <mergeCell ref="BC59:BG59"/>
    <mergeCell ref="BH59:BL59"/>
    <mergeCell ref="H50:L50"/>
    <mergeCell ref="D37:E37"/>
    <mergeCell ref="H32:L32"/>
    <mergeCell ref="A40:G40"/>
    <mergeCell ref="BH32:BL32"/>
    <mergeCell ref="AS32:AW32"/>
    <mergeCell ref="BM50:BQ50"/>
    <mergeCell ref="V45:AA45"/>
    <mergeCell ref="F46:G46"/>
    <mergeCell ref="F47:G47"/>
    <mergeCell ref="F48:G48"/>
    <mergeCell ref="BH39:BL39"/>
    <mergeCell ref="BM39:BQ39"/>
    <mergeCell ref="A41:G41"/>
    <mergeCell ref="AD39:AH39"/>
    <mergeCell ref="AI39:AM39"/>
    <mergeCell ref="AN39:AR39"/>
    <mergeCell ref="AS39:AW39"/>
    <mergeCell ref="AX39:BB39"/>
    <mergeCell ref="BC39:BG39"/>
    <mergeCell ref="BM32:BQ32"/>
    <mergeCell ref="D33:E33"/>
    <mergeCell ref="D8:E8"/>
    <mergeCell ref="D35:E35"/>
    <mergeCell ref="AX32:BB32"/>
    <mergeCell ref="BC32:BG32"/>
    <mergeCell ref="AD32:AH32"/>
    <mergeCell ref="AI32:AM32"/>
    <mergeCell ref="AN32:AR32"/>
    <mergeCell ref="BM21:BQ21"/>
    <mergeCell ref="AD21:AH21"/>
    <mergeCell ref="AI21:AM21"/>
    <mergeCell ref="AN21:AR21"/>
    <mergeCell ref="AS21:AW21"/>
    <mergeCell ref="AD17:AH17"/>
    <mergeCell ref="A10:N10"/>
    <mergeCell ref="F12:G12"/>
    <mergeCell ref="BH21:BL21"/>
    <mergeCell ref="D19:E19"/>
  </mergeCells>
  <pageMargins left="0.7" right="0.7" top="0.75" bottom="0.75" header="0.3" footer="0.3"/>
  <pageSetup paperSize="8" scale="65"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5"/>
  <sheetViews>
    <sheetView workbookViewId="0">
      <selection activeCell="A2" sqref="A2"/>
    </sheetView>
  </sheetViews>
  <sheetFormatPr defaultRowHeight="15" x14ac:dyDescent="0.25"/>
  <cols>
    <col min="1" max="1" width="15.42578125" bestFit="1" customWidth="1"/>
    <col min="2" max="2" width="10.5703125" style="323" bestFit="1" customWidth="1"/>
    <col min="3" max="3" width="9.140625" style="323"/>
    <col min="4" max="4" width="11.5703125" style="323" bestFit="1" customWidth="1"/>
    <col min="5" max="5" width="13.42578125" style="323" bestFit="1" customWidth="1"/>
    <col min="6" max="6" width="10.5703125" bestFit="1" customWidth="1"/>
  </cols>
  <sheetData>
    <row r="1" spans="1:8" x14ac:dyDescent="0.25">
      <c r="A1" s="773" t="s">
        <v>245</v>
      </c>
      <c r="B1" s="773"/>
      <c r="C1" s="773"/>
      <c r="D1" s="773"/>
      <c r="E1" s="773"/>
    </row>
    <row r="2" spans="1:8" x14ac:dyDescent="0.25">
      <c r="B2" s="323" t="s">
        <v>22</v>
      </c>
      <c r="C2" s="323" t="s">
        <v>30</v>
      </c>
      <c r="D2" s="323" t="s">
        <v>29</v>
      </c>
      <c r="E2" s="323" t="s">
        <v>23</v>
      </c>
      <c r="F2" s="323" t="s">
        <v>246</v>
      </c>
    </row>
    <row r="3" spans="1:8" x14ac:dyDescent="0.25">
      <c r="A3" t="s">
        <v>11</v>
      </c>
      <c r="B3" s="323">
        <v>143633.89720303469</v>
      </c>
      <c r="C3" s="323">
        <v>2032</v>
      </c>
      <c r="D3" s="323">
        <v>16700</v>
      </c>
      <c r="E3" s="323">
        <v>266019.85372810473</v>
      </c>
      <c r="F3" s="326">
        <f>E3*1500000/(SUM($E$3:$E$10))</f>
        <v>98891.109582541423</v>
      </c>
      <c r="H3">
        <v>70000</v>
      </c>
    </row>
    <row r="4" spans="1:8" x14ac:dyDescent="0.25">
      <c r="A4" t="s">
        <v>16</v>
      </c>
      <c r="B4" s="323">
        <v>222762.07459412701</v>
      </c>
      <c r="C4" s="323">
        <v>2837</v>
      </c>
      <c r="D4" s="323">
        <v>55080</v>
      </c>
      <c r="E4" s="323">
        <v>554862.64614065469</v>
      </c>
      <c r="F4" s="326">
        <f t="shared" ref="F4:F10" si="0">E4*1500000/(SUM($E$3:$E$10))</f>
        <v>206266.49467613522</v>
      </c>
    </row>
    <row r="5" spans="1:8" x14ac:dyDescent="0.25">
      <c r="A5" t="s">
        <v>24</v>
      </c>
      <c r="B5" s="323">
        <v>396518.9600904875</v>
      </c>
      <c r="C5" s="323">
        <v>7005</v>
      </c>
      <c r="D5" s="323">
        <v>37025</v>
      </c>
      <c r="E5" s="323">
        <v>1507221.1607958423</v>
      </c>
      <c r="F5" s="326">
        <f t="shared" si="0"/>
        <v>560299.43212332448</v>
      </c>
    </row>
    <row r="6" spans="1:8" x14ac:dyDescent="0.25">
      <c r="A6" t="s">
        <v>13</v>
      </c>
      <c r="B6" s="323">
        <v>37270.939020602542</v>
      </c>
      <c r="C6" s="323">
        <v>682</v>
      </c>
      <c r="D6" s="323">
        <v>8390</v>
      </c>
      <c r="E6" s="323">
        <v>403578.7979596479</v>
      </c>
      <c r="F6" s="326">
        <f t="shared" si="0"/>
        <v>150027.73129485935</v>
      </c>
    </row>
    <row r="7" spans="1:8" x14ac:dyDescent="0.25">
      <c r="A7" t="s">
        <v>14</v>
      </c>
      <c r="B7" s="323">
        <v>346682.14139541541</v>
      </c>
      <c r="C7" s="323">
        <v>3686</v>
      </c>
      <c r="D7" s="323">
        <v>6050</v>
      </c>
      <c r="E7" s="323">
        <v>279578.12012879067</v>
      </c>
      <c r="F7" s="326">
        <f t="shared" si="0"/>
        <v>103931.30485213934</v>
      </c>
    </row>
    <row r="8" spans="1:8" x14ac:dyDescent="0.25">
      <c r="A8" t="s">
        <v>12</v>
      </c>
      <c r="B8" s="323">
        <v>180766.95697102987</v>
      </c>
      <c r="C8" s="323">
        <v>1895</v>
      </c>
      <c r="D8" s="323">
        <v>4725</v>
      </c>
      <c r="E8" s="323">
        <v>275571.35370185663</v>
      </c>
      <c r="F8" s="326">
        <f t="shared" si="0"/>
        <v>102441.81610818052</v>
      </c>
    </row>
    <row r="9" spans="1:8" x14ac:dyDescent="0.25">
      <c r="A9" t="s">
        <v>17</v>
      </c>
      <c r="B9" s="323">
        <v>106508.09423780833</v>
      </c>
      <c r="C9" s="323">
        <v>12816</v>
      </c>
      <c r="D9" s="323">
        <v>150015</v>
      </c>
      <c r="E9" s="323">
        <v>471925.39513885241</v>
      </c>
      <c r="F9" s="326">
        <f t="shared" si="0"/>
        <v>175435.12377523669</v>
      </c>
    </row>
    <row r="10" spans="1:8" x14ac:dyDescent="0.25">
      <c r="A10" t="s">
        <v>15</v>
      </c>
      <c r="B10" s="323">
        <v>65856.93648749459</v>
      </c>
      <c r="C10" s="323">
        <v>549</v>
      </c>
      <c r="D10" s="323">
        <v>0</v>
      </c>
      <c r="E10" s="323">
        <v>276284.67240625055</v>
      </c>
      <c r="F10" s="326">
        <f t="shared" si="0"/>
        <v>102706.98758758295</v>
      </c>
    </row>
    <row r="12" spans="1:8" x14ac:dyDescent="0.25">
      <c r="A12" s="773" t="s">
        <v>247</v>
      </c>
      <c r="B12" s="773"/>
      <c r="C12" s="773"/>
      <c r="D12" s="773"/>
      <c r="E12" s="773"/>
      <c r="F12" s="773"/>
    </row>
    <row r="13" spans="1:8" x14ac:dyDescent="0.25">
      <c r="B13" s="323" t="s">
        <v>22</v>
      </c>
      <c r="C13" s="323" t="s">
        <v>30</v>
      </c>
      <c r="D13" s="323" t="s">
        <v>29</v>
      </c>
      <c r="E13" s="323" t="s">
        <v>23</v>
      </c>
      <c r="F13" s="323" t="s">
        <v>246</v>
      </c>
    </row>
    <row r="14" spans="1:8" x14ac:dyDescent="0.25">
      <c r="A14" t="s">
        <v>11</v>
      </c>
      <c r="B14" s="323">
        <f>B3</f>
        <v>143633.89720303469</v>
      </c>
      <c r="C14" s="323">
        <v>2032</v>
      </c>
      <c r="D14" s="323">
        <f>D3*20000/SUM($D$3:$D$10)</f>
        <v>1201.503678256021</v>
      </c>
      <c r="E14" s="323">
        <f>E3*300000/SUM($E$3:$E$10)</f>
        <v>19778.221916508286</v>
      </c>
    </row>
    <row r="15" spans="1:8" x14ac:dyDescent="0.25">
      <c r="A15" t="s">
        <v>16</v>
      </c>
      <c r="B15" s="323">
        <f t="shared" ref="B15:B21" si="1">B4</f>
        <v>222762.07459412701</v>
      </c>
      <c r="C15" s="323">
        <v>2837</v>
      </c>
      <c r="D15" s="323">
        <f t="shared" ref="D15:D21" si="2">D4*20000/SUM($D$3:$D$10)</f>
        <v>3962.8037484036909</v>
      </c>
      <c r="E15" s="323">
        <f t="shared" ref="E15:E21" si="3">E4*300000/SUM($E$3:$E$10)</f>
        <v>41253.298935227045</v>
      </c>
    </row>
    <row r="16" spans="1:8" x14ac:dyDescent="0.25">
      <c r="A16" t="s">
        <v>24</v>
      </c>
      <c r="B16" s="323">
        <f t="shared" si="1"/>
        <v>396518.9600904875</v>
      </c>
      <c r="C16" s="323">
        <v>7005</v>
      </c>
      <c r="D16" s="323">
        <f t="shared" si="2"/>
        <v>2663.8127956544417</v>
      </c>
      <c r="E16" s="323">
        <f t="shared" si="3"/>
        <v>112059.88642466489</v>
      </c>
    </row>
    <row r="17" spans="1:10" x14ac:dyDescent="0.25">
      <c r="A17" t="s">
        <v>13</v>
      </c>
      <c r="B17" s="323">
        <f t="shared" si="1"/>
        <v>37270.939020602542</v>
      </c>
      <c r="C17" s="323">
        <v>682</v>
      </c>
      <c r="D17" s="323">
        <f t="shared" si="2"/>
        <v>603.62969224958181</v>
      </c>
      <c r="E17" s="323">
        <f t="shared" si="3"/>
        <v>30005.546258971866</v>
      </c>
    </row>
    <row r="18" spans="1:10" x14ac:dyDescent="0.25">
      <c r="A18" t="s">
        <v>14</v>
      </c>
      <c r="B18" s="323">
        <f t="shared" si="1"/>
        <v>346682.14139541541</v>
      </c>
      <c r="C18" s="323">
        <v>3686</v>
      </c>
      <c r="D18" s="323">
        <f t="shared" si="2"/>
        <v>435.27528463766032</v>
      </c>
      <c r="E18" s="323">
        <f t="shared" si="3"/>
        <v>20786.260970427869</v>
      </c>
    </row>
    <row r="19" spans="1:10" x14ac:dyDescent="0.25">
      <c r="A19" t="s">
        <v>12</v>
      </c>
      <c r="B19" s="323">
        <f t="shared" si="1"/>
        <v>180766.95697102987</v>
      </c>
      <c r="C19" s="323">
        <v>1895</v>
      </c>
      <c r="D19" s="323">
        <f t="shared" si="2"/>
        <v>339.94639998561075</v>
      </c>
      <c r="E19" s="323">
        <f t="shared" si="3"/>
        <v>20488.363221636104</v>
      </c>
    </row>
    <row r="20" spans="1:10" x14ac:dyDescent="0.25">
      <c r="A20" t="s">
        <v>17</v>
      </c>
      <c r="B20" s="323">
        <f t="shared" si="1"/>
        <v>106508.09423780833</v>
      </c>
      <c r="C20" s="323">
        <v>12816</v>
      </c>
      <c r="D20" s="323">
        <f t="shared" si="2"/>
        <v>10793.028400812993</v>
      </c>
      <c r="E20" s="323">
        <f t="shared" si="3"/>
        <v>35087.024755047343</v>
      </c>
    </row>
    <row r="21" spans="1:10" x14ac:dyDescent="0.25">
      <c r="A21" t="s">
        <v>15</v>
      </c>
      <c r="B21" s="323">
        <f t="shared" si="1"/>
        <v>65856.93648749459</v>
      </c>
      <c r="C21" s="323">
        <v>549</v>
      </c>
      <c r="D21" s="323">
        <f t="shared" si="2"/>
        <v>0</v>
      </c>
      <c r="E21" s="323">
        <f t="shared" si="3"/>
        <v>20541.397517516587</v>
      </c>
    </row>
    <row r="22" spans="1:10" x14ac:dyDescent="0.25">
      <c r="A22" t="s">
        <v>248</v>
      </c>
      <c r="B22" s="323">
        <f t="shared" ref="B22:E22" si="4">SUM(B14:B21)</f>
        <v>1499999.9999999998</v>
      </c>
      <c r="C22" s="323">
        <f t="shared" si="4"/>
        <v>31502</v>
      </c>
      <c r="D22" s="323">
        <f t="shared" si="4"/>
        <v>20000</v>
      </c>
      <c r="E22" s="323">
        <f t="shared" si="4"/>
        <v>299999.99999999994</v>
      </c>
    </row>
    <row r="24" spans="1:10" x14ac:dyDescent="0.25">
      <c r="B24" s="323">
        <f>100000*B22/SUM($B$22:$E$22)</f>
        <v>81015.305411498339</v>
      </c>
      <c r="C24" s="323">
        <f t="shared" ref="C24:E24" si="5">100000*C22/SUM($B$22:$E$22)</f>
        <v>1701.4294340486806</v>
      </c>
      <c r="D24" s="323">
        <f t="shared" si="5"/>
        <v>1080.2040721533112</v>
      </c>
      <c r="E24" s="323">
        <f t="shared" si="5"/>
        <v>16203.061082299666</v>
      </c>
    </row>
    <row r="25" spans="1:10" x14ac:dyDescent="0.25">
      <c r="B25" s="323">
        <v>56753</v>
      </c>
      <c r="C25" s="323">
        <v>200</v>
      </c>
      <c r="D25" s="323">
        <v>300</v>
      </c>
      <c r="E25" s="323">
        <v>4238</v>
      </c>
    </row>
    <row r="26" spans="1:10" x14ac:dyDescent="0.25">
      <c r="A26" t="s">
        <v>11</v>
      </c>
      <c r="B26" s="325">
        <f t="shared" ref="B26:E33" si="6">B$25*B3/SUM(B$3:B$10)</f>
        <v>5434.4363786425529</v>
      </c>
      <c r="C26" s="325">
        <f t="shared" si="6"/>
        <v>12.900768205193321</v>
      </c>
      <c r="D26" s="325">
        <f t="shared" si="6"/>
        <v>18.022555173840313</v>
      </c>
      <c r="E26" s="325">
        <f t="shared" si="6"/>
        <v>279.4003482738737</v>
      </c>
      <c r="G26" s="324">
        <f>B26</f>
        <v>5434.4363786425529</v>
      </c>
      <c r="H26" s="324">
        <f>C26</f>
        <v>12.900768205193321</v>
      </c>
      <c r="I26" s="324">
        <f>D26</f>
        <v>18.022555173840313</v>
      </c>
      <c r="J26" s="324">
        <f>E26</f>
        <v>279.4003482738737</v>
      </c>
    </row>
    <row r="27" spans="1:10" x14ac:dyDescent="0.25">
      <c r="A27" t="s">
        <v>16</v>
      </c>
      <c r="B27" s="325">
        <f t="shared" si="6"/>
        <v>8428.277346293662</v>
      </c>
      <c r="C27" s="325">
        <f t="shared" si="6"/>
        <v>18.011554821916068</v>
      </c>
      <c r="D27" s="325">
        <f t="shared" si="6"/>
        <v>59.442056226055364</v>
      </c>
      <c r="E27" s="325">
        <f t="shared" si="6"/>
        <v>582.77160295830743</v>
      </c>
    </row>
    <row r="28" spans="1:10" x14ac:dyDescent="0.25">
      <c r="A28" t="s">
        <v>24</v>
      </c>
      <c r="B28" s="325">
        <f t="shared" si="6"/>
        <v>15002.427028010294</v>
      </c>
      <c r="C28" s="325">
        <f t="shared" si="6"/>
        <v>44.473366770363789</v>
      </c>
      <c r="D28" s="325">
        <f t="shared" si="6"/>
        <v>39.957191934816628</v>
      </c>
      <c r="E28" s="325">
        <f t="shared" si="6"/>
        <v>1583.0326622257662</v>
      </c>
    </row>
    <row r="29" spans="1:10" x14ac:dyDescent="0.25">
      <c r="A29" t="s">
        <v>13</v>
      </c>
      <c r="B29" s="325">
        <f t="shared" si="6"/>
        <v>1410.1584014908376</v>
      </c>
      <c r="C29" s="325">
        <f t="shared" si="6"/>
        <v>4.329883816900514</v>
      </c>
      <c r="D29" s="325">
        <f t="shared" si="6"/>
        <v>9.0544453837437278</v>
      </c>
      <c r="E29" s="325">
        <f t="shared" si="6"/>
        <v>423.87835015174261</v>
      </c>
    </row>
    <row r="30" spans="1:10" x14ac:dyDescent="0.25">
      <c r="A30" t="s">
        <v>14</v>
      </c>
      <c r="B30" s="325">
        <f t="shared" si="6"/>
        <v>13116.834380409342</v>
      </c>
      <c r="C30" s="325">
        <f t="shared" si="6"/>
        <v>23.401688781664657</v>
      </c>
      <c r="D30" s="325">
        <f t="shared" si="6"/>
        <v>6.5291292695649048</v>
      </c>
      <c r="E30" s="325">
        <f t="shared" si="6"/>
        <v>293.64057997557768</v>
      </c>
    </row>
    <row r="31" spans="1:10" x14ac:dyDescent="0.25">
      <c r="A31" t="s">
        <v>12</v>
      </c>
      <c r="B31" s="325">
        <f t="shared" si="6"/>
        <v>6839.3780726512396</v>
      </c>
      <c r="C31" s="325">
        <f t="shared" si="6"/>
        <v>12.030982159862866</v>
      </c>
      <c r="D31" s="325">
        <f t="shared" si="6"/>
        <v>5.0991959997841612</v>
      </c>
      <c r="E31" s="325">
        <f t="shared" si="6"/>
        <v>289.43227777764605</v>
      </c>
    </row>
    <row r="32" spans="1:10" x14ac:dyDescent="0.25">
      <c r="A32" t="s">
        <v>17</v>
      </c>
      <c r="B32" s="325">
        <f t="shared" si="6"/>
        <v>4029.7692481855579</v>
      </c>
      <c r="C32" s="325">
        <f t="shared" si="6"/>
        <v>81.366262459526382</v>
      </c>
      <c r="D32" s="325">
        <f t="shared" si="6"/>
        <v>161.89542601219489</v>
      </c>
      <c r="E32" s="325">
        <f t="shared" si="6"/>
        <v>495.6627030396354</v>
      </c>
    </row>
    <row r="33" spans="1:5" x14ac:dyDescent="0.25">
      <c r="A33" t="s">
        <v>15</v>
      </c>
      <c r="B33" s="325">
        <f t="shared" si="6"/>
        <v>2491.7191443165207</v>
      </c>
      <c r="C33" s="325">
        <f t="shared" si="6"/>
        <v>3.4854929845724083</v>
      </c>
      <c r="D33" s="325">
        <f t="shared" si="6"/>
        <v>0</v>
      </c>
      <c r="E33" s="325">
        <f t="shared" si="6"/>
        <v>290.18147559745097</v>
      </c>
    </row>
    <row r="35" spans="1:5" x14ac:dyDescent="0.25">
      <c r="B35" s="323" t="s">
        <v>22</v>
      </c>
      <c r="C35" s="323" t="s">
        <v>30</v>
      </c>
      <c r="D35" s="323" t="s">
        <v>29</v>
      </c>
      <c r="E35" s="323" t="s">
        <v>23</v>
      </c>
    </row>
    <row r="36" spans="1:5" x14ac:dyDescent="0.25">
      <c r="A36" t="s">
        <v>11</v>
      </c>
      <c r="B36" s="323">
        <v>5435</v>
      </c>
      <c r="C36" s="323">
        <f t="shared" ref="C36:E36" si="7">ROUND(C26,0)</f>
        <v>13</v>
      </c>
      <c r="D36" s="323">
        <f t="shared" si="7"/>
        <v>18</v>
      </c>
      <c r="E36" s="323">
        <f t="shared" si="7"/>
        <v>279</v>
      </c>
    </row>
    <row r="37" spans="1:5" x14ac:dyDescent="0.25">
      <c r="A37" t="s">
        <v>16</v>
      </c>
      <c r="B37" s="323">
        <f t="shared" ref="B37:E37" si="8">ROUND(B27,0)</f>
        <v>8428</v>
      </c>
      <c r="C37" s="323">
        <f t="shared" si="8"/>
        <v>18</v>
      </c>
      <c r="D37" s="323">
        <f t="shared" si="8"/>
        <v>59</v>
      </c>
      <c r="E37" s="323">
        <f t="shared" si="8"/>
        <v>583</v>
      </c>
    </row>
    <row r="38" spans="1:5" x14ac:dyDescent="0.25">
      <c r="A38" t="s">
        <v>24</v>
      </c>
      <c r="B38" s="323">
        <f t="shared" ref="B38:E38" si="9">ROUND(B28,0)</f>
        <v>15002</v>
      </c>
      <c r="C38" s="323">
        <f t="shared" si="9"/>
        <v>44</v>
      </c>
      <c r="D38" s="323">
        <f t="shared" si="9"/>
        <v>40</v>
      </c>
      <c r="E38" s="323">
        <f t="shared" si="9"/>
        <v>1583</v>
      </c>
    </row>
    <row r="39" spans="1:5" x14ac:dyDescent="0.25">
      <c r="A39" t="s">
        <v>13</v>
      </c>
      <c r="B39" s="323">
        <f t="shared" ref="B39:E39" si="10">ROUND(B29,0)</f>
        <v>1410</v>
      </c>
      <c r="C39" s="323">
        <v>5</v>
      </c>
      <c r="D39" s="323">
        <f t="shared" si="10"/>
        <v>9</v>
      </c>
      <c r="E39" s="323">
        <f t="shared" si="10"/>
        <v>424</v>
      </c>
    </row>
    <row r="40" spans="1:5" x14ac:dyDescent="0.25">
      <c r="A40" t="s">
        <v>14</v>
      </c>
      <c r="B40" s="323">
        <f t="shared" ref="B40:E40" si="11">ROUND(B30,0)</f>
        <v>13117</v>
      </c>
      <c r="C40" s="323">
        <f t="shared" si="11"/>
        <v>23</v>
      </c>
      <c r="D40" s="323">
        <f t="shared" si="11"/>
        <v>7</v>
      </c>
      <c r="E40" s="323">
        <f t="shared" si="11"/>
        <v>294</v>
      </c>
    </row>
    <row r="41" spans="1:5" x14ac:dyDescent="0.25">
      <c r="A41" t="s">
        <v>12</v>
      </c>
      <c r="B41" s="323">
        <f t="shared" ref="B41:E41" si="12">ROUND(B31,0)</f>
        <v>6839</v>
      </c>
      <c r="C41" s="323">
        <f t="shared" si="12"/>
        <v>12</v>
      </c>
      <c r="D41" s="323">
        <f t="shared" si="12"/>
        <v>5</v>
      </c>
      <c r="E41" s="323">
        <f t="shared" si="12"/>
        <v>289</v>
      </c>
    </row>
    <row r="42" spans="1:5" x14ac:dyDescent="0.25">
      <c r="A42" t="s">
        <v>17</v>
      </c>
      <c r="B42" s="323">
        <f t="shared" ref="B42:E42" si="13">ROUND(B32,0)</f>
        <v>4030</v>
      </c>
      <c r="C42" s="323">
        <f t="shared" si="13"/>
        <v>81</v>
      </c>
      <c r="D42" s="323">
        <f t="shared" si="13"/>
        <v>162</v>
      </c>
      <c r="E42" s="323">
        <f t="shared" si="13"/>
        <v>496</v>
      </c>
    </row>
    <row r="43" spans="1:5" x14ac:dyDescent="0.25">
      <c r="A43" t="s">
        <v>15</v>
      </c>
      <c r="B43" s="323">
        <f t="shared" ref="B43:E43" si="14">ROUND(B33,0)</f>
        <v>2492</v>
      </c>
      <c r="C43" s="323">
        <v>4</v>
      </c>
      <c r="D43" s="323">
        <f t="shared" si="14"/>
        <v>0</v>
      </c>
      <c r="E43" s="323">
        <f t="shared" si="14"/>
        <v>290</v>
      </c>
    </row>
    <row r="45" spans="1:5" x14ac:dyDescent="0.25">
      <c r="B45" s="323">
        <f t="shared" ref="B45:E45" si="15">SUM(B36:B43)</f>
        <v>56753</v>
      </c>
      <c r="C45" s="323">
        <f t="shared" si="15"/>
        <v>200</v>
      </c>
      <c r="D45" s="323">
        <f t="shared" si="15"/>
        <v>300</v>
      </c>
      <c r="E45" s="323">
        <f t="shared" si="15"/>
        <v>4238</v>
      </c>
    </row>
  </sheetData>
  <mergeCells count="2">
    <mergeCell ref="A1:E1"/>
    <mergeCell ref="A12:F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Readme</vt:lpstr>
      <vt:lpstr>Summary</vt:lpstr>
      <vt:lpstr>Outome 1</vt:lpstr>
      <vt:lpstr>Outcome 2</vt:lpstr>
      <vt:lpstr>Outcome 3 </vt:lpstr>
      <vt:lpstr>Outcome 4</vt:lpstr>
      <vt:lpstr>Outcome 5</vt:lpstr>
      <vt:lpstr>Sheet1</vt:lpstr>
      <vt:lpstr>'Outcome 5'!Print_Area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Hrayr Wannis</dc:creator>
  <cp:lastModifiedBy>Vicken Ashkarian</cp:lastModifiedBy>
  <cp:lastPrinted>2017-02-08T08:53:19Z</cp:lastPrinted>
  <dcterms:created xsi:type="dcterms:W3CDTF">2014-08-29T13:09:43Z</dcterms:created>
  <dcterms:modified xsi:type="dcterms:W3CDTF">2017-02-24T08:36:26Z</dcterms:modified>
</cp:coreProperties>
</file>