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hcr365-my.sharepoint.com/personal/cheaib_unhcr_org/Documents/Desktop/LCRP 2022 Review/"/>
    </mc:Choice>
  </mc:AlternateContent>
  <xr:revisionPtr revIDLastSave="342" documentId="8_{7A1A6F03-5062-40B6-B1A0-BC80DF634100}" xr6:coauthVersionLast="47" xr6:coauthVersionMax="47" xr10:uidLastSave="{CBF1686D-D6DE-44DE-A54B-EB20DD50B8F3}"/>
  <bookViews>
    <workbookView xWindow="-120" yWindow="-120" windowWidth="29040" windowHeight="15840" xr2:uid="{00000000-000D-0000-FFFF-FFFF00000000}"/>
  </bookViews>
  <sheets>
    <sheet name="Sector needs and targets 2022" sheetId="3" r:id="rId1"/>
    <sheet name="BA LOGFRAME 2022" sheetId="6" r:id="rId2"/>
  </sheets>
  <externalReferences>
    <externalReference r:id="rId3"/>
  </externalReferences>
  <definedNames>
    <definedName name="Consequence1">[1]!Consequence[Risk Consequence]</definedName>
    <definedName name="Primary">[1]!Table1[Primary List]</definedName>
    <definedName name="_xlnm.Print_Area" localSheetId="1">'BA LOGFRAME 2022'!$A$1:$K$76</definedName>
    <definedName name="Probability">[1]!Table11[Risk Probability]</definedName>
    <definedName name="Z_445B5084_4AA9_4766_BDF3_F081BD99834E_.wvu.PrintArea" localSheetId="1" hidden="1">'BA LOGFRAME 2022'!$A$1:$K$76</definedName>
    <definedName name="Z_A3FC2C64_8F18_4E91_812D_1C0A223CFD0E_.wvu.PrintArea" localSheetId="1" hidden="1">'BA LOGFRAME 2022'!$A$1:$K$76</definedName>
    <definedName name="Z_AA74D617_46A2_4FDC_94DA_407647126A6B_.wvu.PrintArea" localSheetId="1" hidden="1">'BA LOGFRAME 2022'!$A$1:$K$76</definedName>
  </definedNames>
  <calcPr calcId="191029"/>
  <customWorkbookViews>
    <customWorkbookView name="Jean-Charles Rouge - Personal View" guid="{AA74D617-46A2-4FDC-94DA-407647126A6B}" mergeInterval="0" personalView="1" xWindow="13" yWindow="18" windowWidth="1853" windowHeight="755" activeSheetId="1"/>
    <customWorkbookView name="Kareem Khalil - Personal View" guid="{445B5084-4AA9-4766-BDF3-F081BD99834E}" mergeInterval="0" personalView="1" maximized="1" xWindow="-8" yWindow="-8" windowWidth="1936" windowHeight="1096" activeSheetId="1" showComments="commIndAndComment"/>
    <customWorkbookView name="Fanette Blanc - Personal View" guid="{A3FC2C64-8F18-4E91-812D-1C0A223CFD0E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9" i="6" l="1"/>
  <c r="R129" i="6"/>
  <c r="Q129" i="6"/>
  <c r="P129" i="6"/>
  <c r="O129" i="6"/>
  <c r="N129" i="6"/>
  <c r="M129" i="6"/>
  <c r="L129" i="6"/>
  <c r="K129" i="6"/>
  <c r="Y106" i="6"/>
  <c r="X106" i="6"/>
  <c r="V106" i="6"/>
  <c r="R106" i="6"/>
  <c r="Q106" i="6"/>
  <c r="P106" i="6"/>
  <c r="O106" i="6"/>
  <c r="N106" i="6"/>
  <c r="M106" i="6"/>
  <c r="L106" i="6"/>
  <c r="K106" i="6"/>
  <c r="X101" i="6"/>
  <c r="V101" i="6"/>
  <c r="Q101" i="6"/>
  <c r="P101" i="6"/>
  <c r="O101" i="6"/>
  <c r="N101" i="6"/>
  <c r="M101" i="6"/>
  <c r="L101" i="6"/>
  <c r="K101" i="6"/>
  <c r="V14" i="6"/>
  <c r="Y49" i="6"/>
  <c r="X49" i="6"/>
  <c r="Y34" i="6"/>
  <c r="Z34" i="6"/>
  <c r="X34" i="6"/>
  <c r="U34" i="6"/>
  <c r="T34" i="6"/>
  <c r="S34" i="6"/>
  <c r="O34" i="6"/>
  <c r="M34" i="6"/>
  <c r="Z31" i="6"/>
  <c r="Z32" i="6"/>
  <c r="Z33" i="6"/>
  <c r="Z30" i="6"/>
  <c r="Z25" i="6"/>
  <c r="O26" i="6"/>
  <c r="O25" i="6" s="1"/>
  <c r="M26" i="6"/>
  <c r="M25" i="6" s="1"/>
  <c r="Y25" i="6"/>
  <c r="X25" i="6"/>
  <c r="V25" i="6"/>
  <c r="U25" i="6"/>
  <c r="T25" i="6"/>
  <c r="S25" i="6"/>
  <c r="R25" i="6"/>
  <c r="Q25" i="6"/>
  <c r="P25" i="6"/>
  <c r="N25" i="6"/>
  <c r="L25" i="6"/>
  <c r="E8" i="3" l="1"/>
  <c r="F8" i="3"/>
  <c r="AB34" i="6" l="1"/>
  <c r="AB39" i="6"/>
  <c r="AB123" i="6"/>
  <c r="AB118" i="6"/>
  <c r="G8" i="3" l="1"/>
  <c r="AB97" i="6" l="1"/>
  <c r="AB96" i="6"/>
  <c r="AB28" i="6"/>
  <c r="AB27" i="6"/>
  <c r="AB26" i="6"/>
  <c r="D11" i="3"/>
  <c r="AB95" i="6" l="1"/>
  <c r="AB25" i="6"/>
  <c r="O11" i="3"/>
  <c r="O10" i="3"/>
  <c r="M11" i="3"/>
  <c r="M10" i="3"/>
  <c r="K11" i="3"/>
  <c r="K10" i="3"/>
  <c r="H11" i="3"/>
  <c r="G11" i="3"/>
  <c r="G10" i="3"/>
  <c r="H10" i="3"/>
  <c r="O8" i="3"/>
  <c r="M8" i="3"/>
  <c r="K8" i="3"/>
  <c r="H8" i="3"/>
  <c r="E11" i="3"/>
  <c r="F11" i="3"/>
  <c r="E10" i="3" l="1"/>
  <c r="D9" i="3"/>
  <c r="F9" i="3" s="1"/>
  <c r="C9" i="3"/>
  <c r="G9" i="3" l="1"/>
  <c r="O9" i="3"/>
  <c r="M9" i="3"/>
  <c r="K9" i="3"/>
  <c r="H9" i="3"/>
  <c r="E9" i="3"/>
  <c r="K95" i="6" l="1"/>
  <c r="K118" i="6"/>
  <c r="K123" i="6"/>
  <c r="W123" i="6" l="1"/>
  <c r="W118" i="6"/>
  <c r="E12" i="3" l="1"/>
  <c r="C12" i="3" l="1"/>
  <c r="O12" i="3" l="1"/>
  <c r="D12" i="3" l="1"/>
  <c r="F12" i="3"/>
  <c r="H12" i="3"/>
  <c r="M12" i="3"/>
  <c r="K12" i="3"/>
  <c r="G12" i="3"/>
  <c r="B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tc={C83B7737-E6AD-4831-88BE-8EFB9EF523EE}</author>
  </authors>
  <commentList>
    <comment ref="O7" authorId="0" shapeId="0" xr:uid="{C83B7737-E6AD-4831-88BE-8EFB9EF523EE}">
      <text>
        <t>[Threaded comment]
Your version of Excel allows you to read this threaded comment; however, any edits to it will get removed if the file is opened in a newer version of Excel. Learn more: https://go.microsoft.com/fwlink/?linkid=870924
Comment:
    20-24 as per VASyR 2019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tc={4824ADAC-F1D9-408F-A2AE-026C08366240}</author>
  </authors>
  <commentList>
    <comment ref="Q106" authorId="0" shapeId="0" xr:uid="{4824ADAC-F1D9-408F-A2AE-026C08366240}">
      <text>
        <t>[Threaded comment]
Your version of Excel allows you to read this threaded comment; however, any edits to it will get removed if the file is opened in a newer version of Excel. Learn more: https://go.microsoft.com/fwlink/?linkid=870924
Comment:
    I couldnt find this indicator reported in previous years</t>
      </text>
    </comment>
  </commentList>
</comments>
</file>

<file path=xl/sharedStrings.xml><?xml version="1.0" encoding="utf-8"?>
<sst xmlns="http://schemas.openxmlformats.org/spreadsheetml/2006/main" count="889" uniqueCount="243">
  <si>
    <t>PRS</t>
  </si>
  <si>
    <t>PRL</t>
  </si>
  <si>
    <t>NPTP</t>
  </si>
  <si>
    <t>Result</t>
  </si>
  <si>
    <t>ID</t>
  </si>
  <si>
    <t>Indicators</t>
  </si>
  <si>
    <t>Unit</t>
  </si>
  <si>
    <t xml:space="preserve">Reporting Status / frequency </t>
  </si>
  <si>
    <t xml:space="preserve">Comment </t>
  </si>
  <si>
    <t>Description/ definition</t>
  </si>
  <si>
    <t>MoV / Responsible</t>
  </si>
  <si>
    <t>Frequency</t>
  </si>
  <si>
    <t>Beneficiary</t>
  </si>
  <si>
    <t>Baseline</t>
  </si>
  <si>
    <t>Target</t>
  </si>
  <si>
    <t>A</t>
  </si>
  <si>
    <t>% (HH)</t>
  </si>
  <si>
    <t>Yearly</t>
  </si>
  <si>
    <t>SYR</t>
  </si>
  <si>
    <t>LEB</t>
  </si>
  <si>
    <t>B</t>
  </si>
  <si>
    <t>Quarterly</t>
  </si>
  <si>
    <t>n/a</t>
  </si>
  <si>
    <t>C</t>
  </si>
  <si>
    <t>D</t>
  </si>
  <si>
    <t>HH</t>
  </si>
  <si>
    <t>RAIS, ActivityInfo</t>
  </si>
  <si>
    <t>TOTAL</t>
  </si>
  <si>
    <t>ActivityInfo, RAIS,</t>
  </si>
  <si>
    <t>E</t>
  </si>
  <si>
    <r>
      <rPr>
        <b/>
        <sz val="12"/>
        <color rgb="FFFFFFFF"/>
        <rFont val="Calibri"/>
        <family val="2"/>
      </rPr>
      <t>Outcome 2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Strengthen the ability of populations affected by seasonal hazards and emergencies to secure additional basic survival needs</t>
    </r>
  </si>
  <si>
    <t xml:space="preserve"> # of vulnerable households receiving seasonal cash assistance</t>
  </si>
  <si>
    <t>RAIS and Activity Info</t>
  </si>
  <si>
    <t>Indicator</t>
  </si>
  <si>
    <t># of affected households receiving in-kind winter assistance</t>
  </si>
  <si>
    <t>Population Cohorts</t>
  </si>
  <si>
    <t>Total Population</t>
  </si>
  <si>
    <t>Total Population in Need
Persons</t>
  </si>
  <si>
    <t xml:space="preserve">Total Population Targeted
Persons
</t>
  </si>
  <si>
    <t>Total Population In Need
Households</t>
  </si>
  <si>
    <t>Total Population Targeted
Households</t>
  </si>
  <si>
    <t>Total Population Targeted</t>
  </si>
  <si>
    <t># Female</t>
  </si>
  <si>
    <t>% Female*</t>
  </si>
  <si>
    <t># Male</t>
  </si>
  <si>
    <t>% Male*</t>
  </si>
  <si>
    <t>% Children*</t>
  </si>
  <si>
    <t xml:space="preserve">Lebanese </t>
  </si>
  <si>
    <t>Displaced Syrian</t>
  </si>
  <si>
    <t>Palestine Refugee in Lebanon  (PRL)</t>
  </si>
  <si>
    <t>GRAND TOTAL</t>
  </si>
  <si>
    <t>Total</t>
  </si>
  <si>
    <t>MoSA</t>
  </si>
  <si>
    <t># Children
 (0-18)</t>
  </si>
  <si>
    <t>Agency withdrawal/transaction data</t>
  </si>
  <si>
    <t>F</t>
  </si>
  <si>
    <t>-</t>
  </si>
  <si>
    <t>Populations affected by seasonal hazards supported with in-kind assistance</t>
  </si>
  <si>
    <t>Populations affected by emergencies supported with in-kind assistance</t>
  </si>
  <si>
    <t xml:space="preserve">Impact studies and PDMs for all population cohorts 
</t>
  </si>
  <si>
    <t># of socio-economically vulnerable households assisted with MPCA</t>
  </si>
  <si>
    <t># children</t>
  </si>
  <si>
    <t>% of assisted households that redeemed their monthly assistance</t>
  </si>
  <si>
    <t>Activity 1. Revise and update formula for targeting, including household level profiling</t>
  </si>
  <si>
    <t xml:space="preserve"> # of vulnerable households receiving seasonal cash assistance
</t>
  </si>
  <si>
    <t xml:space="preserve">ActivityInfo, RAIS
</t>
  </si>
  <si>
    <r>
      <t xml:space="preserve">Output 2.1:
</t>
    </r>
    <r>
      <rPr>
        <sz val="10"/>
        <rFont val="Calibri"/>
        <family val="2"/>
      </rPr>
      <t>Population affected by seasonal hazards and emergencies benefits from cash grants.</t>
    </r>
  </si>
  <si>
    <t xml:space="preserve">Activity 1: Identification and verification of eligible households </t>
  </si>
  <si>
    <t>Activity 3: Incorporate indicators in to monitoring tools and guidance at sector level</t>
  </si>
  <si>
    <t>Activity 4: Yearly review of the Winter Cash assistance Sector guidance note</t>
  </si>
  <si>
    <t>Activity 1: Identification and verification of eligible households</t>
  </si>
  <si>
    <t>Activity 3: Provide in-kind assistance for populations affected by emergencies</t>
  </si>
  <si>
    <t>Activity 4: Review core relief item contingency in-kind stock</t>
  </si>
  <si>
    <t>Activity 2: Provide regular updates and briefings on the NPTP to sector partners at the national and field level</t>
  </si>
  <si>
    <t>Activity 3: Set up system and methods for tracking assistance within and outside the NPTP</t>
  </si>
  <si>
    <t>Activity 4: Set up methods by which partner assessment can feed in to NPTP database</t>
  </si>
  <si>
    <t># of vulnerable children receiving child-focused social assistance</t>
  </si>
  <si>
    <t xml:space="preserve"># individuals </t>
  </si>
  <si>
    <t>% of assisted  households report being able to meet their basic survival needs.</t>
  </si>
  <si>
    <t>Stabilization</t>
  </si>
  <si>
    <t>*SYR average HH=5</t>
  </si>
  <si>
    <t>*PRL average HH=4</t>
  </si>
  <si>
    <t>*PRS average HH=3</t>
  </si>
  <si>
    <t>Type of institutions</t>
  </si>
  <si>
    <t># Adolescent
 (10-19)</t>
  </si>
  <si>
    <t>% Adolescent*
 (10-19)</t>
  </si>
  <si>
    <t># Youth
 (20-24)</t>
  </si>
  <si>
    <t>% Youth
 (20-24)</t>
  </si>
  <si>
    <t>% of  economically vulnerable households receiving  MPCA</t>
  </si>
  <si>
    <r>
      <t># of households receiving emergency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>(non-seasonal) in</t>
    </r>
    <r>
      <rPr>
        <sz val="10"/>
        <color theme="1"/>
        <rFont val="Calibri"/>
        <family val="2"/>
      </rPr>
      <t>-kind assistance</t>
    </r>
  </si>
  <si>
    <t>To be collected from partners and average collected across all partners</t>
  </si>
  <si>
    <t>Activity 1: Conduct workshop with NPTP and NGO partners around needs assessment to vulnerable Lebanese</t>
  </si>
  <si>
    <t>System set up to track and monitor assistance between  national programs and outside national programs, including the NPTP and social grants under the National Social Protection Strategy</t>
  </si>
  <si>
    <t>Numerator: # of assisted reporting ability to meet their basic survival needs 
Denominator:# total assisted who have been sampled</t>
  </si>
  <si>
    <t>BASIC ASSISTANCE SECTOR LOGFRAME -2022</t>
  </si>
  <si>
    <t># of socio-economically vulnerable HHs assisted
Baseline: 2017</t>
  </si>
  <si>
    <t># of individuals with specific vulnerabilities receive social grants</t>
  </si>
  <si>
    <t>numerator: # of households receiving seasonal and emergency assistance who were able to meet their additional needs
denominator: # population found to be seasonally vulnerable and assisted</t>
  </si>
  <si>
    <t>Activity 2:  Distribute of cash assistance to households highly vulnerable to seasonal/winter shocks</t>
  </si>
  <si>
    <r>
      <t>Output 2.2: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>Population affected by seasonal hazards and emergencies benefits from in-kind assistanc</t>
    </r>
    <r>
      <rPr>
        <b/>
        <sz val="10"/>
        <color rgb="FF000000"/>
        <rFont val="Calibri"/>
        <family val="2"/>
      </rPr>
      <t xml:space="preserve">e </t>
    </r>
  </si>
  <si>
    <t>Activity 2: Distribution of in-kind assistance to households highly vulnerable to seasonal/winter shocks</t>
  </si>
  <si>
    <t>PDM/OM</t>
  </si>
  <si>
    <t>Bi-annually</t>
  </si>
  <si>
    <t xml:space="preserve">From PDMs: % of beneficiries that reported not having faced any protection risks trabeling to the ATM/collection point; redeeming assistanace; spending the cash. </t>
  </si>
  <si>
    <t>New indicator in 2022. Disaggregated by Gender of the HH, (possibly disablity Status of the Head of HH)</t>
  </si>
  <si>
    <t>New indicator in 2022.
Disaggregated by Gender of the HH, (possibly disablity Status of the Head of HH)</t>
  </si>
  <si>
    <t>New indicator in 2022</t>
  </si>
  <si>
    <t>Annuallly</t>
  </si>
  <si>
    <t>Annually</t>
  </si>
  <si>
    <r>
      <rPr>
        <sz val="10"/>
        <rFont val="Calibri"/>
        <family val="2"/>
      </rPr>
      <t>New indicator in 2022</t>
    </r>
    <r>
      <rPr>
        <b/>
        <sz val="10"/>
        <color rgb="FFFF0000"/>
        <rFont val="Calibri"/>
        <family val="2"/>
      </rPr>
      <t xml:space="preserve">
</t>
    </r>
  </si>
  <si>
    <t xml:space="preserve">To be reported in two steps:
first step (development of the material) and second step (training of trainers) 
</t>
  </si>
  <si>
    <t>Sector Coordinators and PSEA focal points</t>
  </si>
  <si>
    <t>Sector Coordinators</t>
  </si>
  <si>
    <t xml:space="preserve">Outcome 3: </t>
  </si>
  <si>
    <t>Effective and efficient service delivery through strengthened linkages with national social safety net programmes and social protection systems</t>
  </si>
  <si>
    <t>Output 1.1</t>
  </si>
  <si>
    <t>Output 2.1</t>
  </si>
  <si>
    <t>Output 2.2</t>
  </si>
  <si>
    <r>
      <rPr>
        <b/>
        <sz val="12"/>
        <color theme="0"/>
        <rFont val="Calibri"/>
        <family val="2"/>
      </rPr>
      <t>Outcome 1</t>
    </r>
    <r>
      <rPr>
        <sz val="12"/>
        <color theme="0"/>
        <rFont val="Calibri"/>
        <family val="2"/>
      </rPr>
      <t xml:space="preserve">: </t>
    </r>
    <r>
      <rPr>
        <sz val="10"/>
        <color theme="0"/>
        <rFont val="Calibri"/>
        <family val="2"/>
      </rPr>
      <t xml:space="preserve">
Strengthen the ability of vulnerable households and individuals, including female-headed HHs, persons with disabilities and children, to meet their basic survival needs </t>
    </r>
  </si>
  <si>
    <t>Numerator: HHs receiving Assistance
Denominator: HHs targeted (below SMEB for SYR)</t>
  </si>
  <si>
    <t>%of assisted  households affected by seasonal shocks report being able  to meet their  basic survival needs</t>
  </si>
  <si>
    <t># Guidance notes developed for different eligibility criteria and transfer values of humanitarian assistance and social assistance interventions</t>
  </si>
  <si>
    <t>Activity 3. Provide multi-purpose cash transfers to the most economically vulnerable to support their survival needs</t>
  </si>
  <si>
    <t xml:space="preserve">Activity 4. Present research and increase learning opportunities on multi purpose cash programming </t>
  </si>
  <si>
    <t>Activity 5. Thematic trainings for partner staff (communications with communities, safe identification of protection risks and referrals, social safety nets and social protection</t>
  </si>
  <si>
    <t>Activity 6. On-going review of the Protection Risk Analysis Matrix and minimum standards for protection mainstreaming and accountability</t>
  </si>
  <si>
    <t>Activity 7: Development of post-distribution and outcome monitoring Sector level tools and guidance</t>
  </si>
  <si>
    <t>Activity 8: Monthly review of expenditure baskets and transfer value recommendations, including assessment of available services intended to be covered through the SMEB</t>
  </si>
  <si>
    <t>Activity 2.Develop guidnace for targeting Lebanese host communities and streamline efforts for hormonized methodologies within the sector</t>
  </si>
  <si>
    <r>
      <rPr>
        <b/>
        <sz val="10"/>
        <rFont val="Calibri"/>
        <family val="2"/>
      </rPr>
      <t xml:space="preserve">Output 1.1 </t>
    </r>
    <r>
      <rPr>
        <sz val="10"/>
        <rFont val="Calibri"/>
        <family val="2"/>
      </rPr>
      <t xml:space="preserve">
Poor and  vulnerable households and individuals benefit from unconditional, unrestricted cash assistance grants </t>
    </r>
  </si>
  <si>
    <t>Activity 5: Develop guidnace for targeting Lebanese host communities and streamline efforts for hormonized methodologies within the sector</t>
  </si>
  <si>
    <t>New indicator in 2022
Disaggregated by Gender of the HH, (possibly disablity Status of the Head of HH)</t>
  </si>
  <si>
    <t>New indicator in 2022.Disaggregated by Gender of the HH, (possibly disablity Status of the Head of HH)</t>
  </si>
  <si>
    <r>
      <t xml:space="preserve">Output 3.1: 
</t>
    </r>
    <r>
      <rPr>
        <sz val="10"/>
        <rFont val="Calibri"/>
        <family val="2"/>
      </rPr>
      <t>Linkages between partners supporting vulnerable and extreme poor Lebanese are strengthened</t>
    </r>
  </si>
  <si>
    <t>Activity 1: Draft roadmap for coordination and allignment through multi-stakeholder descusions</t>
  </si>
  <si>
    <t>Activty 2: Documentation of best practices of existing cooperation of humanitarian assistance and national social assistance systems and social protection strategies</t>
  </si>
  <si>
    <t>Draft version of roadmap for coordination and allignment is produced</t>
  </si>
  <si>
    <t>Draft version of compendium of best practices is produced</t>
  </si>
  <si>
    <t>Roadmap</t>
  </si>
  <si>
    <t>Document</t>
  </si>
  <si>
    <t>Output 3.1</t>
  </si>
  <si>
    <t>Output 3.2</t>
  </si>
  <si>
    <t>*LEB average HH=5.6</t>
  </si>
  <si>
    <t>bi-annually</t>
  </si>
  <si>
    <t>% of assisted HHs that report relying on crisis or emergency asset depleting coping strageties</t>
  </si>
  <si>
    <t>% of beneficiaries who were able to safely access cash assistance</t>
  </si>
  <si>
    <t>Alignment plan developed for operationalizing linkages between humanitarian assistance for refugees and national systems  (e.g. assessment tools, transfer value, registration and payment methods, and monitoring and evaluation).</t>
  </si>
  <si>
    <t># Plan</t>
  </si>
  <si>
    <t># System</t>
  </si>
  <si>
    <t># HH</t>
  </si>
  <si>
    <t># guidance notes</t>
  </si>
  <si>
    <t>% (individuals)</t>
  </si>
  <si>
    <t>#of SEA training material developed and # of training of rainers  provided to Sector partners</t>
  </si>
  <si>
    <t># of training material/ToT</t>
  </si>
  <si>
    <t>Results</t>
  </si>
  <si>
    <t>Q1 - results</t>
  </si>
  <si>
    <t>Q2 - results</t>
  </si>
  <si>
    <t>Q3 - results</t>
  </si>
  <si>
    <t>Q4 - results</t>
  </si>
  <si>
    <t>N/A</t>
  </si>
  <si>
    <t>?</t>
  </si>
  <si>
    <t>Yes</t>
  </si>
  <si>
    <t>No</t>
  </si>
  <si>
    <t>Q1 Results</t>
  </si>
  <si>
    <t>Q2 Results</t>
  </si>
  <si>
    <t>Q3 Results</t>
  </si>
  <si>
    <t>Q4 results</t>
  </si>
  <si>
    <t>Q1 results</t>
  </si>
  <si>
    <t>New indicator in 2021</t>
  </si>
  <si>
    <t>na</t>
  </si>
  <si>
    <t>% of households identified as severely vulnerable and have specific needs receiving assistance.</t>
  </si>
  <si>
    <t xml:space="preserve">Partial </t>
  </si>
  <si>
    <t xml:space="preserve">Numberator: # of assisted SV households with specific need
Denominator:# total assisted SV households </t>
  </si>
  <si>
    <t xml:space="preserve">This outcome indicator aims at tracking the overlapp of economic and protection vulnerabilities. 
In the 2018 DF, households with certain protection profiles were identified as SV, a major breakthrough compared to previous years. 
It is critical to track the percentage of these household who were prioritized for regular assistance. 
  vs  the total list of eligible households </t>
  </si>
  <si>
    <t>% of assisted households reporting that they know how to access humanitarian assistance.</t>
  </si>
  <si>
    <t xml:space="preserve">Numberator: # of assisted SV households with postive answer
Denominator:# total assisted SV households </t>
  </si>
  <si>
    <t xml:space="preserve">this outcome indicator aims at understanding if households have enough information on how to access humanitarian assistance provided. 
MOV: specific question to be added to the MPC PDM </t>
  </si>
  <si>
    <t>Discontinued indicators</t>
  </si>
  <si>
    <t xml:space="preserve">% of planned actions from the protection mainstreaming commitments implemented </t>
  </si>
  <si>
    <t>comitment</t>
  </si>
  <si>
    <t xml:space="preserve">Good </t>
  </si>
  <si>
    <t xml:space="preserve">The sector has conducted a protection risk analysis for the strategy and interventions in which a number of commitments to accountability to affected people were identified to be implemented in 2019 - these are listed in a separate annex  </t>
  </si>
  <si>
    <t xml:space="preserve">the sector will track the implementation of these activities through a dedicated work plan. 
X number of comittments were made for 2019; the end of the year, the number of comitments achieved should be diveded by the total to generate the percentage </t>
  </si>
  <si>
    <t>INSTIT</t>
  </si>
  <si>
    <t xml:space="preserve">% of beneficiaries reporting they understand how humanitarian services were prioritized and selected (targeting criteria).  </t>
  </si>
  <si>
    <t>%</t>
  </si>
  <si>
    <t>output indicater tacking the degree to which communications on eligibility criteria is effective.</t>
  </si>
  <si>
    <t xml:space="preserve">MOV: PDMs / OMS / PA 
Numberator: # of assisted SV households with postive answer
Denominator:# total assisted SV households </t>
  </si>
  <si>
    <t>Number of sector partners with CFMs established at the community level, that provide access to safe, accessible reporting for SEA and are linked to the inter-agency CBCM-PSEA</t>
  </si>
  <si>
    <t>% of Partners</t>
  </si>
  <si>
    <t>output indicater tacking the degree to which sector partners have CFM with SEA component</t>
  </si>
  <si>
    <t>Partners</t>
  </si>
  <si>
    <t xml:space="preserve">
Indicator Removed in 2021</t>
  </si>
  <si>
    <t>Indicator removed in 2022</t>
  </si>
  <si>
    <t>Indicator removed in 2021</t>
  </si>
  <si>
    <t>new indicator in 2022</t>
  </si>
  <si>
    <t>%  newly displaced households who are provided basic assistance</t>
  </si>
  <si>
    <t xml:space="preserve">Prepardness / Emergency Indicator </t>
  </si>
  <si>
    <t>numerator: # newly displaced households assisted
denominator: # households newly displaced</t>
  </si>
  <si>
    <t xml:space="preserve">RNA, field offices to estimate newly displaced. 
ActivityInfo, RAIS, Emergency response for assistance. </t>
  </si>
  <si>
    <t>ad-hoc</t>
  </si>
  <si>
    <t># of vulnerable children receiving seasonal cash assistance</t>
  </si>
  <si>
    <t>children</t>
  </si>
  <si>
    <t xml:space="preserve">Bad </t>
  </si>
  <si>
    <t>ActivityInfo, RAIS (incl. UNICEF 40$), UNRWA, NPTP,
(Economic vulnerability and exposure to cold) 
Vulnerable Lebanese: NPTP criteria
PRS: UNRWA vulnerability criteria (Blanket Approach)
PRL: safety nets cases above 500m
Leb Ret IOM vulnerbaility criteria</t>
  </si>
  <si>
    <t xml:space="preserve">Monthly (during winter - Nov - March) </t>
  </si>
  <si>
    <t># of households assisted with one off cash in case of emergency</t>
  </si>
  <si>
    <t>ad-hoc/ needs based</t>
  </si>
  <si>
    <t>Ad Hoc</t>
  </si>
  <si>
    <t xml:space="preserve"># of vulnerable children receiving one-off seasonal in kind assistance </t>
  </si>
  <si>
    <t># of vulnerable children receiving one-off cash seasonal assistance</t>
  </si>
  <si>
    <t xml:space="preserve">Monthly (during winter) </t>
  </si>
  <si>
    <t xml:space="preserve">Increased knowledge on vulnerability assessments and targeting among NPTP social workers </t>
  </si>
  <si>
    <t xml:space="preserve">Pending </t>
  </si>
  <si>
    <t>Trained social workers demonstrate increased knowledge</t>
  </si>
  <si>
    <t>NPTP / pre-post assessments</t>
  </si>
  <si>
    <t>National Social Safety Net Strategy endorsed</t>
  </si>
  <si>
    <t>strategy</t>
  </si>
  <si>
    <t xml:space="preserve">Strategy outlining the long-term vision of the social safety net system </t>
  </si>
  <si>
    <t>MoSA / NPTP</t>
  </si>
  <si>
    <t>One Off</t>
  </si>
  <si>
    <t># of staff trained on conducting vulnerability assessments / targeting / and cash based interventions</t>
  </si>
  <si>
    <t>Persons (Staff)</t>
  </si>
  <si>
    <t xml:space="preserve">capacity building trainings based on areas of interest identified </t>
  </si>
  <si>
    <t xml:space="preserve">Activity Info, NPTP Reports </t>
  </si>
  <si>
    <t>quarterly</t>
  </si>
  <si>
    <t xml:space="preserve">Social assistance system enhanced  </t>
  </si>
  <si>
    <t>System</t>
  </si>
  <si>
    <t>enhancement of the business model of NPTP</t>
  </si>
  <si>
    <t># of persons supported with basic assistance through the NPTP</t>
  </si>
  <si>
    <t># persons</t>
  </si>
  <si>
    <t xml:space="preserve">No baselines or targets </t>
  </si>
  <si>
    <t># of people supported through the NPTP</t>
  </si>
  <si>
    <t>leb</t>
  </si>
  <si>
    <t>Finalisation of National Social Protection Strategy</t>
  </si>
  <si>
    <t>Indictor re-worded in 2021</t>
  </si>
  <si>
    <t>development of the social protection framework including support to  Social Safety Net programme - NPTP</t>
  </si>
  <si>
    <t>TBD</t>
  </si>
  <si>
    <t>Completion of costed implementation plan for the National Social Protection Strategy</t>
  </si>
  <si>
    <t>Plan</t>
  </si>
  <si>
    <t>new Indictator in 2021</t>
  </si>
  <si>
    <t>Palestinian Refugees from Syria (PRS)</t>
  </si>
  <si>
    <t>Output 3.2: 
Strategy developed for coordination and alignment between humanitarian assistance and different social assistance interventions as part of a national social assistance system and social protection strategy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</si>
</sst>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_(* #,##0.0_);_(* \(#,##0.0\);_(* &quot;-&quot;??_);_(@_)"/>
  </numFmts>
  <fonts count="4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5B9BD5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0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</font>
    <font>
      <strike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0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0"/>
      <color theme="1" tint="0.499984740745262"/>
      <name val="Calibri"/>
      <family val="2"/>
    </font>
    <font>
      <sz val="11"/>
      <color theme="1" tint="0.499984740745262"/>
      <name val="Calibri"/>
      <family val="2"/>
      <scheme val="minor"/>
    </font>
    <font>
      <b/>
      <sz val="10"/>
      <color theme="1" tint="0.499984740745262"/>
      <name val="Calibri"/>
      <family val="2"/>
    </font>
    <font>
      <sz val="11"/>
      <color theme="1" tint="0.499984740745262"/>
      <name val="Calibri"/>
      <family val="2"/>
    </font>
    <font>
      <b/>
      <sz val="11"/>
      <color theme="1" tint="0.499984740745262"/>
      <name val="Calibri"/>
      <family val="2"/>
      <scheme val="minor"/>
    </font>
    <font>
      <strike/>
      <sz val="10"/>
      <color theme="1" tint="0.499984740745262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25252"/>
        <bgColor rgb="FF525252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0" tint="-4.9989318521683403E-2"/>
        <bgColor rgb="FFFBE4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rgb="FFFBE4D5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rgb="FFFBE4D5"/>
      </patternFill>
    </fill>
    <fill>
      <patternFill patternType="solid">
        <fgColor theme="0" tint="-0.14999847407452621"/>
        <bgColor rgb="FFFFFF00"/>
      </patternFill>
    </fill>
  </fills>
  <borders count="10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5" fillId="0" borderId="1"/>
    <xf numFmtId="9" fontId="5" fillId="0" borderId="1" applyFont="0" applyFill="0" applyBorder="0" applyAlignment="0" applyProtection="0"/>
    <xf numFmtId="165" fontId="5" fillId="0" borderId="1" applyFont="0" applyFill="0" applyBorder="0" applyAlignment="0" applyProtection="0"/>
    <xf numFmtId="165" fontId="23" fillId="0" borderId="1" applyFont="0" applyFill="0" applyBorder="0" applyAlignment="0" applyProtection="0"/>
    <xf numFmtId="0" fontId="23" fillId="0" borderId="1"/>
    <xf numFmtId="0" fontId="14" fillId="0" borderId="1"/>
    <xf numFmtId="0" fontId="30" fillId="13" borderId="1" applyNumberFormat="0" applyBorder="0" applyAlignment="0" applyProtection="0"/>
    <xf numFmtId="0" fontId="28" fillId="11" borderId="1" applyNumberFormat="0" applyBorder="0" applyAlignment="0" applyProtection="0"/>
    <xf numFmtId="165" fontId="14" fillId="0" borderId="1" applyFont="0" applyFill="0" applyBorder="0" applyAlignment="0" applyProtection="0"/>
    <xf numFmtId="9" fontId="14" fillId="0" borderId="1" applyFont="0" applyFill="0" applyBorder="0" applyAlignment="0" applyProtection="0"/>
    <xf numFmtId="0" fontId="29" fillId="12" borderId="1" applyNumberFormat="0" applyBorder="0" applyAlignment="0" applyProtection="0"/>
    <xf numFmtId="0" fontId="4" fillId="0" borderId="1"/>
    <xf numFmtId="9" fontId="4" fillId="0" borderId="1" applyFont="0" applyFill="0" applyBorder="0" applyAlignment="0" applyProtection="0"/>
    <xf numFmtId="0" fontId="3" fillId="0" borderId="1"/>
    <xf numFmtId="165" fontId="3" fillId="0" borderId="1" applyFont="0" applyFill="0" applyBorder="0" applyAlignment="0" applyProtection="0"/>
    <xf numFmtId="164" fontId="14" fillId="0" borderId="1" applyFont="0" applyFill="0" applyBorder="0" applyAlignment="0" applyProtection="0"/>
  </cellStyleXfs>
  <cellXfs count="760">
    <xf numFmtId="0" fontId="0" fillId="0" borderId="0" xfId="0"/>
    <xf numFmtId="0" fontId="5" fillId="0" borderId="1" xfId="3"/>
    <xf numFmtId="43" fontId="5" fillId="0" borderId="1" xfId="3" applyNumberFormat="1"/>
    <xf numFmtId="0" fontId="5" fillId="0" borderId="1" xfId="3" applyProtection="1">
      <protection locked="0"/>
    </xf>
    <xf numFmtId="0" fontId="5" fillId="0" borderId="1" xfId="3" applyAlignment="1" applyProtection="1">
      <alignment vertical="center" wrapText="1"/>
      <protection locked="0"/>
    </xf>
    <xf numFmtId="166" fontId="8" fillId="0" borderId="15" xfId="5" applyNumberFormat="1" applyFont="1" applyFill="1" applyBorder="1" applyAlignment="1" applyProtection="1">
      <alignment vertical="center" wrapText="1"/>
      <protection locked="0"/>
    </xf>
    <xf numFmtId="166" fontId="5" fillId="0" borderId="1" xfId="3" applyNumberFormat="1"/>
    <xf numFmtId="10" fontId="5" fillId="0" borderId="1" xfId="1" applyNumberFormat="1" applyFont="1" applyBorder="1"/>
    <xf numFmtId="0" fontId="6" fillId="8" borderId="1" xfId="8" applyFont="1" applyFill="1"/>
    <xf numFmtId="0" fontId="6" fillId="0" borderId="1" xfId="8" applyFont="1"/>
    <xf numFmtId="0" fontId="14" fillId="0" borderId="1" xfId="8"/>
    <xf numFmtId="0" fontId="27" fillId="2" borderId="1" xfId="8" applyFont="1" applyFill="1"/>
    <xf numFmtId="0" fontId="7" fillId="2" borderId="1" xfId="8" applyFont="1" applyFill="1" applyAlignment="1">
      <alignment horizontal="left" vertical="center" wrapText="1"/>
    </xf>
    <xf numFmtId="0" fontId="21" fillId="2" borderId="1" xfId="8" applyFont="1" applyFill="1" applyAlignment="1">
      <alignment horizontal="left" vertical="center" wrapText="1"/>
    </xf>
    <xf numFmtId="0" fontId="10" fillId="9" borderId="6" xfId="8" applyFont="1" applyFill="1" applyBorder="1" applyAlignment="1">
      <alignment horizontal="left" vertical="center"/>
    </xf>
    <xf numFmtId="0" fontId="9" fillId="9" borderId="6" xfId="8" applyFont="1" applyFill="1" applyBorder="1" applyAlignment="1">
      <alignment horizontal="left" vertical="center" wrapText="1"/>
    </xf>
    <xf numFmtId="0" fontId="21" fillId="9" borderId="6" xfId="8" applyFont="1" applyFill="1" applyBorder="1" applyAlignment="1">
      <alignment horizontal="left" vertical="center"/>
    </xf>
    <xf numFmtId="0" fontId="21" fillId="9" borderId="6" xfId="8" applyFont="1" applyFill="1" applyBorder="1" applyAlignment="1">
      <alignment horizontal="left" vertical="center" wrapText="1"/>
    </xf>
    <xf numFmtId="0" fontId="21" fillId="9" borderId="16" xfId="8" applyFont="1" applyFill="1" applyBorder="1" applyAlignment="1">
      <alignment horizontal="left" vertical="center" wrapText="1"/>
    </xf>
    <xf numFmtId="0" fontId="14" fillId="0" borderId="1" xfId="8" applyAlignment="1">
      <alignment horizontal="left"/>
    </xf>
    <xf numFmtId="9" fontId="17" fillId="0" borderId="9" xfId="8" applyNumberFormat="1" applyFont="1" applyBorder="1" applyAlignment="1">
      <alignment horizontal="right" vertical="top" wrapText="1"/>
    </xf>
    <xf numFmtId="9" fontId="17" fillId="0" borderId="35" xfId="8" applyNumberFormat="1" applyFont="1" applyBorder="1" applyAlignment="1">
      <alignment horizontal="right" vertical="top" wrapText="1"/>
    </xf>
    <xf numFmtId="0" fontId="6" fillId="2" borderId="1" xfId="8" applyFont="1" applyFill="1" applyAlignment="1">
      <alignment wrapText="1"/>
    </xf>
    <xf numFmtId="0" fontId="6" fillId="2" borderId="1" xfId="8" applyFont="1" applyFill="1"/>
    <xf numFmtId="0" fontId="17" fillId="2" borderId="1" xfId="8" applyFont="1" applyFill="1" applyAlignment="1">
      <alignment horizontal="left"/>
    </xf>
    <xf numFmtId="0" fontId="17" fillId="2" borderId="1" xfId="8" applyFont="1" applyFill="1" applyAlignment="1">
      <alignment horizontal="left" wrapText="1"/>
    </xf>
    <xf numFmtId="0" fontId="10" fillId="9" borderId="19" xfId="8" applyFont="1" applyFill="1" applyBorder="1" applyAlignment="1">
      <alignment vertical="center"/>
    </xf>
    <xf numFmtId="0" fontId="9" fillId="9" borderId="20" xfId="8" applyFont="1" applyFill="1" applyBorder="1" applyAlignment="1">
      <alignment horizontal="center" vertical="center" wrapText="1"/>
    </xf>
    <xf numFmtId="0" fontId="21" fillId="9" borderId="20" xfId="8" applyFont="1" applyFill="1" applyBorder="1" applyAlignment="1">
      <alignment horizontal="left" vertical="center"/>
    </xf>
    <xf numFmtId="0" fontId="21" fillId="9" borderId="20" xfId="8" applyFont="1" applyFill="1" applyBorder="1" applyAlignment="1">
      <alignment horizontal="left" vertical="center" wrapText="1"/>
    </xf>
    <xf numFmtId="0" fontId="17" fillId="2" borderId="3" xfId="8" applyFont="1" applyFill="1" applyBorder="1" applyAlignment="1">
      <alignment horizontal="left" vertical="top" wrapText="1"/>
    </xf>
    <xf numFmtId="166" fontId="17" fillId="2" borderId="17" xfId="11" applyNumberFormat="1" applyFont="1" applyFill="1" applyBorder="1" applyAlignment="1">
      <alignment horizontal="right" vertical="top" wrapText="1"/>
    </xf>
    <xf numFmtId="0" fontId="17" fillId="2" borderId="4" xfId="8" applyFont="1" applyFill="1" applyBorder="1" applyAlignment="1">
      <alignment horizontal="left" vertical="top" wrapText="1"/>
    </xf>
    <xf numFmtId="166" fontId="17" fillId="2" borderId="2" xfId="11" applyNumberFormat="1" applyFont="1" applyFill="1" applyBorder="1" applyAlignment="1">
      <alignment horizontal="right" vertical="top" wrapText="1"/>
    </xf>
    <xf numFmtId="0" fontId="17" fillId="2" borderId="15" xfId="8" applyFont="1" applyFill="1" applyBorder="1" applyAlignment="1">
      <alignment horizontal="left" vertical="top" wrapText="1"/>
    </xf>
    <xf numFmtId="9" fontId="17" fillId="2" borderId="17" xfId="11" applyNumberFormat="1" applyFont="1" applyFill="1" applyBorder="1" applyAlignment="1">
      <alignment horizontal="right" vertical="top" wrapText="1"/>
    </xf>
    <xf numFmtId="166" fontId="17" fillId="0" borderId="9" xfId="11" applyNumberFormat="1" applyFont="1" applyFill="1" applyBorder="1" applyAlignment="1">
      <alignment horizontal="right" vertical="top" wrapText="1"/>
    </xf>
    <xf numFmtId="0" fontId="12" fillId="2" borderId="1" xfId="8" applyFont="1" applyFill="1" applyAlignment="1">
      <alignment horizontal="right" vertical="top" wrapText="1"/>
    </xf>
    <xf numFmtId="0" fontId="17" fillId="2" borderId="1" xfId="8" applyFont="1" applyFill="1" applyAlignment="1">
      <alignment horizontal="right" vertical="top" wrapText="1"/>
    </xf>
    <xf numFmtId="0" fontId="17" fillId="2" borderId="1" xfId="8" applyFont="1" applyFill="1" applyAlignment="1">
      <alignment horizontal="left" vertical="top" wrapText="1"/>
    </xf>
    <xf numFmtId="9" fontId="17" fillId="2" borderId="1" xfId="8" applyNumberFormat="1" applyFont="1" applyFill="1" applyAlignment="1">
      <alignment horizontal="right" vertical="top" wrapText="1"/>
    </xf>
    <xf numFmtId="3" fontId="17" fillId="6" borderId="1" xfId="8" applyNumberFormat="1" applyFont="1" applyFill="1" applyAlignment="1">
      <alignment horizontal="right" vertical="top" wrapText="1"/>
    </xf>
    <xf numFmtId="0" fontId="12" fillId="8" borderId="1" xfId="8" applyFont="1" applyFill="1" applyAlignment="1">
      <alignment horizontal="left"/>
    </xf>
    <xf numFmtId="0" fontId="32" fillId="0" borderId="1" xfId="8" applyFont="1"/>
    <xf numFmtId="0" fontId="6" fillId="2" borderId="1" xfId="8" applyFont="1" applyFill="1" applyAlignment="1">
      <alignment horizontal="left"/>
    </xf>
    <xf numFmtId="0" fontId="14" fillId="0" borderId="1" xfId="8" applyAlignment="1">
      <alignment wrapText="1"/>
    </xf>
    <xf numFmtId="0" fontId="9" fillId="2" borderId="1" xfId="8" applyFont="1" applyFill="1"/>
    <xf numFmtId="0" fontId="8" fillId="0" borderId="1" xfId="8" applyFont="1"/>
    <xf numFmtId="0" fontId="20" fillId="8" borderId="1" xfId="8" applyFont="1" applyFill="1"/>
    <xf numFmtId="0" fontId="20" fillId="8" borderId="1" xfId="8" applyFont="1" applyFill="1" applyAlignment="1">
      <alignment horizontal="left"/>
    </xf>
    <xf numFmtId="0" fontId="20" fillId="8" borderId="1" xfId="8" applyFont="1" applyFill="1" applyAlignment="1">
      <alignment wrapText="1"/>
    </xf>
    <xf numFmtId="0" fontId="21" fillId="2" borderId="1" xfId="8" applyFont="1" applyFill="1"/>
    <xf numFmtId="0" fontId="20" fillId="0" borderId="1" xfId="8" applyFont="1"/>
    <xf numFmtId="0" fontId="9" fillId="8" borderId="1" xfId="8" applyFont="1" applyFill="1" applyAlignment="1">
      <alignment vertical="center"/>
    </xf>
    <xf numFmtId="0" fontId="21" fillId="8" borderId="1" xfId="8" applyFont="1" applyFill="1" applyAlignment="1">
      <alignment horizontal="left" vertical="center"/>
    </xf>
    <xf numFmtId="0" fontId="21" fillId="8" borderId="1" xfId="8" applyFont="1" applyFill="1" applyAlignment="1">
      <alignment horizontal="left" vertical="center" wrapText="1"/>
    </xf>
    <xf numFmtId="0" fontId="21" fillId="8" borderId="1" xfId="8" applyFont="1" applyFill="1" applyAlignment="1">
      <alignment vertical="center"/>
    </xf>
    <xf numFmtId="0" fontId="10" fillId="9" borderId="6" xfId="8" applyFont="1" applyFill="1" applyBorder="1" applyAlignment="1">
      <alignment vertical="center" wrapText="1"/>
    </xf>
    <xf numFmtId="0" fontId="9" fillId="9" borderId="6" xfId="8" applyFont="1" applyFill="1" applyBorder="1" applyAlignment="1">
      <alignment horizontal="center" vertical="center" wrapText="1"/>
    </xf>
    <xf numFmtId="0" fontId="21" fillId="9" borderId="9" xfId="8" applyFont="1" applyFill="1" applyBorder="1" applyAlignment="1">
      <alignment horizontal="left" vertical="center" wrapText="1"/>
    </xf>
    <xf numFmtId="0" fontId="6" fillId="5" borderId="1" xfId="8" applyFont="1" applyFill="1" applyAlignment="1">
      <alignment wrapText="1"/>
    </xf>
    <xf numFmtId="0" fontId="17" fillId="5" borderId="1" xfId="8" applyFont="1" applyFill="1" applyAlignment="1">
      <alignment horizontal="left" wrapText="1"/>
    </xf>
    <xf numFmtId="0" fontId="6" fillId="8" borderId="1" xfId="8" applyFont="1" applyFill="1" applyAlignment="1">
      <alignment wrapText="1"/>
    </xf>
    <xf numFmtId="0" fontId="20" fillId="8" borderId="1" xfId="8" applyFont="1" applyFill="1" applyAlignment="1">
      <alignment horizontal="left" wrapText="1"/>
    </xf>
    <xf numFmtId="166" fontId="12" fillId="0" borderId="9" xfId="11" applyNumberFormat="1" applyFont="1" applyFill="1" applyBorder="1" applyAlignment="1">
      <alignment horizontal="right" vertical="top" wrapText="1"/>
    </xf>
    <xf numFmtId="0" fontId="6" fillId="0" borderId="1" xfId="8" applyFont="1" applyAlignment="1">
      <alignment wrapText="1"/>
    </xf>
    <xf numFmtId="0" fontId="21" fillId="8" borderId="1" xfId="8" applyFont="1" applyFill="1" applyAlignment="1">
      <alignment wrapText="1"/>
    </xf>
    <xf numFmtId="0" fontId="17" fillId="0" borderId="9" xfId="8" applyFont="1" applyBorder="1" applyAlignment="1">
      <alignment horizontal="right" vertical="top" wrapText="1"/>
    </xf>
    <xf numFmtId="0" fontId="12" fillId="0" borderId="9" xfId="8" applyFont="1" applyBorder="1" applyAlignment="1">
      <alignment horizontal="right" vertical="top" wrapText="1"/>
    </xf>
    <xf numFmtId="0" fontId="14" fillId="8" borderId="1" xfId="8" applyFill="1" applyAlignment="1">
      <alignment wrapText="1"/>
    </xf>
    <xf numFmtId="0" fontId="9" fillId="2" borderId="1" xfId="8" applyFont="1" applyFill="1" applyAlignment="1">
      <alignment vertical="center"/>
    </xf>
    <xf numFmtId="0" fontId="21" fillId="2" borderId="1" xfId="8" applyFont="1" applyFill="1" applyAlignment="1">
      <alignment horizontal="left" vertical="center"/>
    </xf>
    <xf numFmtId="0" fontId="21" fillId="2" borderId="1" xfId="8" applyFont="1" applyFill="1" applyAlignment="1">
      <alignment vertical="center"/>
    </xf>
    <xf numFmtId="0" fontId="10" fillId="9" borderId="5" xfId="8" applyFont="1" applyFill="1" applyBorder="1" applyAlignment="1">
      <alignment vertical="center"/>
    </xf>
    <xf numFmtId="0" fontId="9" fillId="9" borderId="5" xfId="8" applyFont="1" applyFill="1" applyBorder="1" applyAlignment="1">
      <alignment horizontal="center" vertical="center" wrapText="1"/>
    </xf>
    <xf numFmtId="0" fontId="21" fillId="9" borderId="5" xfId="8" applyFont="1" applyFill="1" applyBorder="1" applyAlignment="1">
      <alignment horizontal="left" vertical="center"/>
    </xf>
    <xf numFmtId="0" fontId="21" fillId="9" borderId="5" xfId="8" applyFont="1" applyFill="1" applyBorder="1" applyAlignment="1">
      <alignment horizontal="left" vertical="center" wrapText="1"/>
    </xf>
    <xf numFmtId="0" fontId="21" fillId="9" borderId="17" xfId="8" applyFont="1" applyFill="1" applyBorder="1" applyAlignment="1">
      <alignment horizontal="left" vertical="center"/>
    </xf>
    <xf numFmtId="0" fontId="6" fillId="5" borderId="1" xfId="8" applyFont="1" applyFill="1"/>
    <xf numFmtId="0" fontId="17" fillId="5" borderId="1" xfId="8" applyFont="1" applyFill="1" applyAlignment="1">
      <alignment horizontal="left"/>
    </xf>
    <xf numFmtId="0" fontId="17" fillId="5" borderId="1" xfId="8" applyFont="1" applyFill="1"/>
    <xf numFmtId="0" fontId="10" fillId="9" borderId="16" xfId="8" applyFont="1" applyFill="1" applyBorder="1" applyAlignment="1">
      <alignment vertical="center"/>
    </xf>
    <xf numFmtId="0" fontId="9" fillId="9" borderId="9" xfId="8" applyFont="1" applyFill="1" applyBorder="1" applyAlignment="1">
      <alignment horizontal="center" vertical="center" wrapText="1"/>
    </xf>
    <xf numFmtId="0" fontId="21" fillId="9" borderId="9" xfId="8" applyFont="1" applyFill="1" applyBorder="1" applyAlignment="1">
      <alignment horizontal="left" vertical="center"/>
    </xf>
    <xf numFmtId="0" fontId="21" fillId="9" borderId="10" xfId="8" applyFont="1" applyFill="1" applyBorder="1" applyAlignment="1">
      <alignment horizontal="left" vertical="center" wrapText="1"/>
    </xf>
    <xf numFmtId="0" fontId="17" fillId="0" borderId="1" xfId="8" applyFont="1" applyAlignment="1">
      <alignment horizontal="left"/>
    </xf>
    <xf numFmtId="0" fontId="17" fillId="0" borderId="1" xfId="8" applyFont="1" applyAlignment="1">
      <alignment horizontal="left" wrapText="1"/>
    </xf>
    <xf numFmtId="0" fontId="17" fillId="0" borderId="1" xfId="8" applyFont="1"/>
    <xf numFmtId="0" fontId="20" fillId="0" borderId="1" xfId="8" applyFont="1" applyAlignment="1">
      <alignment horizontal="left"/>
    </xf>
    <xf numFmtId="0" fontId="20" fillId="0" borderId="1" xfId="8" applyFont="1" applyAlignment="1">
      <alignment wrapText="1"/>
    </xf>
    <xf numFmtId="0" fontId="6" fillId="8" borderId="1" xfId="8" applyFont="1" applyFill="1" applyBorder="1"/>
    <xf numFmtId="0" fontId="14" fillId="0" borderId="1" xfId="8" applyBorder="1" applyAlignment="1">
      <alignment wrapText="1"/>
    </xf>
    <xf numFmtId="0" fontId="14" fillId="0" borderId="1" xfId="8" applyBorder="1"/>
    <xf numFmtId="165" fontId="5" fillId="0" borderId="1" xfId="3" applyNumberFormat="1"/>
    <xf numFmtId="0" fontId="9" fillId="10" borderId="53" xfId="8" applyFont="1" applyFill="1" applyBorder="1" applyAlignment="1">
      <alignment horizontal="left" vertical="center" wrapText="1"/>
    </xf>
    <xf numFmtId="0" fontId="17" fillId="0" borderId="9" xfId="8" applyFont="1" applyBorder="1" applyAlignment="1">
      <alignment horizontal="left" vertical="top" wrapText="1"/>
    </xf>
    <xf numFmtId="0" fontId="17" fillId="0" borderId="10" xfId="8" applyFont="1" applyBorder="1" applyAlignment="1">
      <alignment horizontal="left" vertical="top" wrapText="1"/>
    </xf>
    <xf numFmtId="0" fontId="17" fillId="0" borderId="12" xfId="8" applyFont="1" applyBorder="1" applyAlignment="1">
      <alignment horizontal="left" vertical="top" wrapText="1"/>
    </xf>
    <xf numFmtId="0" fontId="17" fillId="2" borderId="12" xfId="8" applyFont="1" applyFill="1" applyBorder="1" applyAlignment="1">
      <alignment horizontal="left" vertical="top" wrapText="1"/>
    </xf>
    <xf numFmtId="3" fontId="6" fillId="0" borderId="0" xfId="0" applyNumberFormat="1" applyFont="1"/>
    <xf numFmtId="0" fontId="21" fillId="9" borderId="54" xfId="8" applyFont="1" applyFill="1" applyBorder="1" applyAlignment="1">
      <alignment horizontal="left" vertical="center" wrapText="1"/>
    </xf>
    <xf numFmtId="9" fontId="17" fillId="0" borderId="12" xfId="8" applyNumberFormat="1" applyFont="1" applyBorder="1" applyAlignment="1">
      <alignment horizontal="right" vertical="top" wrapText="1"/>
    </xf>
    <xf numFmtId="0" fontId="21" fillId="2" borderId="58" xfId="8" applyFont="1" applyFill="1" applyBorder="1" applyAlignment="1">
      <alignment horizontal="left" vertical="top" wrapText="1"/>
    </xf>
    <xf numFmtId="166" fontId="21" fillId="2" borderId="59" xfId="11" applyNumberFormat="1" applyFont="1" applyFill="1" applyBorder="1" applyAlignment="1">
      <alignment horizontal="right" vertical="top" wrapText="1"/>
    </xf>
    <xf numFmtId="166" fontId="21" fillId="0" borderId="45" xfId="11" applyNumberFormat="1" applyFont="1" applyFill="1" applyBorder="1" applyAlignment="1">
      <alignment horizontal="right" vertical="top" wrapText="1"/>
    </xf>
    <xf numFmtId="0" fontId="17" fillId="2" borderId="61" xfId="8" applyFont="1" applyFill="1" applyBorder="1" applyAlignment="1">
      <alignment horizontal="left" vertical="top" wrapText="1"/>
    </xf>
    <xf numFmtId="166" fontId="17" fillId="2" borderId="62" xfId="11" applyNumberFormat="1" applyFont="1" applyFill="1" applyBorder="1" applyAlignment="1">
      <alignment horizontal="right" vertical="top" wrapText="1"/>
    </xf>
    <xf numFmtId="166" fontId="17" fillId="0" borderId="35" xfId="11" applyNumberFormat="1" applyFont="1" applyFill="1" applyBorder="1" applyAlignment="1">
      <alignment horizontal="right" vertical="top" wrapText="1"/>
    </xf>
    <xf numFmtId="0" fontId="17" fillId="2" borderId="63" xfId="8" applyFont="1" applyFill="1" applyBorder="1" applyAlignment="1">
      <alignment horizontal="left" vertical="top" wrapText="1"/>
    </xf>
    <xf numFmtId="9" fontId="17" fillId="2" borderId="59" xfId="11" applyNumberFormat="1" applyFont="1" applyFill="1" applyBorder="1" applyAlignment="1">
      <alignment horizontal="right" vertical="top" wrapText="1"/>
    </xf>
    <xf numFmtId="9" fontId="17" fillId="0" borderId="45" xfId="8" applyNumberFormat="1" applyFont="1" applyBorder="1" applyAlignment="1">
      <alignment horizontal="right" vertical="top" wrapText="1"/>
    </xf>
    <xf numFmtId="0" fontId="17" fillId="2" borderId="41" xfId="8" applyFont="1" applyFill="1" applyBorder="1" applyAlignment="1">
      <alignment horizontal="left" vertical="top" wrapText="1"/>
    </xf>
    <xf numFmtId="9" fontId="17" fillId="2" borderId="40" xfId="11" applyNumberFormat="1" applyFont="1" applyFill="1" applyBorder="1" applyAlignment="1">
      <alignment horizontal="right" vertical="top" wrapText="1"/>
    </xf>
    <xf numFmtId="0" fontId="21" fillId="2" borderId="63" xfId="8" applyFont="1" applyFill="1" applyBorder="1" applyAlignment="1">
      <alignment horizontal="left" vertical="top" wrapText="1"/>
    </xf>
    <xf numFmtId="166" fontId="9" fillId="0" borderId="45" xfId="11" applyNumberFormat="1" applyFont="1" applyFill="1" applyBorder="1" applyAlignment="1">
      <alignment horizontal="right" vertical="top" wrapText="1"/>
    </xf>
    <xf numFmtId="0" fontId="17" fillId="0" borderId="35" xfId="8" applyFont="1" applyBorder="1" applyAlignment="1">
      <alignment horizontal="left" vertical="top" wrapText="1"/>
    </xf>
    <xf numFmtId="0" fontId="21" fillId="9" borderId="18" xfId="8" applyFont="1" applyFill="1" applyBorder="1" applyAlignment="1">
      <alignment horizontal="left" vertical="center" wrapText="1"/>
    </xf>
    <xf numFmtId="166" fontId="12" fillId="0" borderId="35" xfId="11" applyNumberFormat="1" applyFont="1" applyFill="1" applyBorder="1" applyAlignment="1">
      <alignment horizontal="right" vertical="top" wrapText="1"/>
    </xf>
    <xf numFmtId="0" fontId="21" fillId="0" borderId="45" xfId="8" applyFont="1" applyBorder="1" applyAlignment="1">
      <alignment horizontal="left" vertical="top" wrapText="1"/>
    </xf>
    <xf numFmtId="0" fontId="17" fillId="0" borderId="10" xfId="8" applyFont="1" applyBorder="1" applyAlignment="1">
      <alignment horizontal="right" vertical="top" wrapText="1"/>
    </xf>
    <xf numFmtId="0" fontId="12" fillId="0" borderId="10" xfId="8" applyFont="1" applyBorder="1" applyAlignment="1">
      <alignment horizontal="right" vertical="top" wrapText="1"/>
    </xf>
    <xf numFmtId="0" fontId="9" fillId="10" borderId="52" xfId="8" applyFont="1" applyFill="1" applyBorder="1" applyAlignment="1">
      <alignment horizontal="center" vertical="center" wrapText="1"/>
    </xf>
    <xf numFmtId="0" fontId="12" fillId="8" borderId="1" xfId="8" applyFont="1" applyFill="1" applyAlignment="1">
      <alignment horizontal="left"/>
    </xf>
    <xf numFmtId="0" fontId="21" fillId="2" borderId="1" xfId="8" applyFont="1" applyFill="1" applyAlignment="1">
      <alignment horizontal="center" vertical="center"/>
    </xf>
    <xf numFmtId="0" fontId="21" fillId="5" borderId="1" xfId="8" applyFont="1" applyFill="1" applyAlignment="1">
      <alignment horizontal="center"/>
    </xf>
    <xf numFmtId="0" fontId="21" fillId="5" borderId="1" xfId="8" applyFont="1" applyFill="1" applyAlignment="1">
      <alignment horizontal="center" wrapText="1"/>
    </xf>
    <xf numFmtId="0" fontId="21" fillId="2" borderId="1" xfId="8" applyFont="1" applyFill="1" applyAlignment="1">
      <alignment horizontal="center"/>
    </xf>
    <xf numFmtId="0" fontId="12" fillId="2" borderId="1" xfId="8" applyFont="1" applyFill="1" applyBorder="1" applyAlignment="1">
      <alignment horizontal="left" vertical="top" wrapText="1"/>
    </xf>
    <xf numFmtId="0" fontId="2" fillId="0" borderId="1" xfId="3" applyFont="1"/>
    <xf numFmtId="0" fontId="17" fillId="2" borderId="9" xfId="8" applyFont="1" applyFill="1" applyBorder="1" applyAlignment="1">
      <alignment horizontal="left" vertical="top" wrapText="1"/>
    </xf>
    <xf numFmtId="0" fontId="17" fillId="0" borderId="45" xfId="8" applyFont="1" applyFill="1" applyBorder="1" applyAlignment="1">
      <alignment horizontal="left" vertical="top" wrapText="1"/>
    </xf>
    <xf numFmtId="0" fontId="17" fillId="0" borderId="9" xfId="8" applyFont="1" applyFill="1" applyBorder="1" applyAlignment="1">
      <alignment horizontal="left" vertical="top" wrapText="1"/>
    </xf>
    <xf numFmtId="0" fontId="17" fillId="0" borderId="35" xfId="8" applyFont="1" applyFill="1" applyBorder="1" applyAlignment="1">
      <alignment horizontal="left" vertical="top" wrapText="1"/>
    </xf>
    <xf numFmtId="0" fontId="17" fillId="2" borderId="9" xfId="8" applyFont="1" applyFill="1" applyBorder="1" applyAlignment="1">
      <alignment horizontal="left" vertical="top" wrapText="1"/>
    </xf>
    <xf numFmtId="0" fontId="21" fillId="0" borderId="63" xfId="8" applyFont="1" applyFill="1" applyBorder="1" applyAlignment="1">
      <alignment horizontal="left" vertical="top" wrapText="1"/>
    </xf>
    <xf numFmtId="0" fontId="29" fillId="0" borderId="11" xfId="13" applyFill="1" applyBorder="1" applyAlignment="1">
      <alignment horizontal="center" vertical="center" wrapText="1"/>
    </xf>
    <xf numFmtId="0" fontId="17" fillId="0" borderId="15" xfId="8" applyFont="1" applyFill="1" applyBorder="1" applyAlignment="1">
      <alignment horizontal="left" vertical="top" wrapText="1"/>
    </xf>
    <xf numFmtId="9" fontId="17" fillId="0" borderId="9" xfId="8" applyNumberFormat="1" applyFont="1" applyFill="1" applyBorder="1" applyAlignment="1">
      <alignment horizontal="right" vertical="top" wrapText="1"/>
    </xf>
    <xf numFmtId="0" fontId="17" fillId="0" borderId="41" xfId="8" applyFont="1" applyFill="1" applyBorder="1" applyAlignment="1">
      <alignment horizontal="left" vertical="top" wrapText="1"/>
    </xf>
    <xf numFmtId="0" fontId="21" fillId="9" borderId="17" xfId="8" applyFont="1" applyFill="1" applyBorder="1" applyAlignment="1">
      <alignment horizontal="left" vertical="center" wrapText="1"/>
    </xf>
    <xf numFmtId="9" fontId="17" fillId="0" borderId="59" xfId="8" applyNumberFormat="1" applyFont="1" applyFill="1" applyBorder="1" applyAlignment="1">
      <alignment horizontal="right" vertical="top" wrapText="1"/>
    </xf>
    <xf numFmtId="9" fontId="17" fillId="0" borderId="17" xfId="8" applyNumberFormat="1" applyFont="1" applyFill="1" applyBorder="1" applyAlignment="1">
      <alignment horizontal="right" vertical="top" wrapText="1"/>
    </xf>
    <xf numFmtId="9" fontId="17" fillId="0" borderId="40" xfId="8" applyNumberFormat="1" applyFont="1" applyFill="1" applyBorder="1" applyAlignment="1">
      <alignment horizontal="right" vertical="top" wrapText="1"/>
    </xf>
    <xf numFmtId="0" fontId="17" fillId="0" borderId="11" xfId="8" applyFont="1" applyFill="1" applyBorder="1" applyAlignment="1">
      <alignment vertical="top" wrapText="1"/>
    </xf>
    <xf numFmtId="9" fontId="17" fillId="0" borderId="31" xfId="8" applyNumberFormat="1" applyFont="1" applyFill="1" applyBorder="1" applyAlignment="1">
      <alignment horizontal="right" vertical="top" wrapText="1"/>
    </xf>
    <xf numFmtId="0" fontId="10" fillId="0" borderId="6" xfId="8" applyFont="1" applyFill="1" applyBorder="1" applyAlignment="1">
      <alignment vertical="center"/>
    </xf>
    <xf numFmtId="0" fontId="9" fillId="0" borderId="6" xfId="8" applyFont="1" applyFill="1" applyBorder="1" applyAlignment="1">
      <alignment horizontal="center" vertical="center" wrapText="1"/>
    </xf>
    <xf numFmtId="0" fontId="21" fillId="0" borderId="6" xfId="8" applyFont="1" applyFill="1" applyBorder="1" applyAlignment="1">
      <alignment horizontal="left" vertical="center"/>
    </xf>
    <xf numFmtId="0" fontId="21" fillId="0" borderId="6" xfId="8" applyFont="1" applyFill="1" applyBorder="1" applyAlignment="1">
      <alignment horizontal="left" vertical="center" wrapText="1"/>
    </xf>
    <xf numFmtId="0" fontId="21" fillId="0" borderId="18" xfId="8" applyFont="1" applyFill="1" applyBorder="1" applyAlignment="1">
      <alignment horizontal="left" vertical="center"/>
    </xf>
    <xf numFmtId="0" fontId="21" fillId="0" borderId="10" xfId="8" applyFont="1" applyFill="1" applyBorder="1" applyAlignment="1">
      <alignment horizontal="left" vertical="center" wrapText="1"/>
    </xf>
    <xf numFmtId="9" fontId="17" fillId="0" borderId="10" xfId="8" applyNumberFormat="1" applyFont="1" applyFill="1" applyBorder="1" applyAlignment="1">
      <alignment horizontal="right" vertical="top" wrapText="1"/>
    </xf>
    <xf numFmtId="0" fontId="13" fillId="3" borderId="1" xfId="8" applyFont="1" applyFill="1" applyBorder="1" applyAlignment="1">
      <alignment vertical="top" wrapText="1"/>
    </xf>
    <xf numFmtId="166" fontId="12" fillId="0" borderId="9" xfId="8" applyNumberFormat="1" applyFont="1" applyBorder="1" applyAlignment="1">
      <alignment horizontal="right" vertical="top" wrapText="1"/>
    </xf>
    <xf numFmtId="166" fontId="12" fillId="0" borderId="10" xfId="8" applyNumberFormat="1" applyFont="1" applyBorder="1" applyAlignment="1">
      <alignment horizontal="right" vertical="top" wrapText="1"/>
    </xf>
    <xf numFmtId="0" fontId="12" fillId="8" borderId="1" xfId="8" applyFont="1" applyFill="1" applyAlignment="1">
      <alignment horizontal="left"/>
    </xf>
    <xf numFmtId="0" fontId="17" fillId="0" borderId="9" xfId="8" applyFont="1" applyFill="1" applyBorder="1" applyAlignment="1">
      <alignment horizontal="left" vertical="top" wrapText="1"/>
    </xf>
    <xf numFmtId="0" fontId="12" fillId="0" borderId="1" xfId="8" applyFont="1" applyFill="1" applyBorder="1" applyAlignment="1">
      <alignment horizontal="left" vertical="top" wrapText="1"/>
    </xf>
    <xf numFmtId="0" fontId="8" fillId="0" borderId="17" xfId="7" applyFont="1" applyFill="1" applyBorder="1" applyAlignment="1">
      <alignment vertical="center" wrapText="1"/>
    </xf>
    <xf numFmtId="3" fontId="25" fillId="0" borderId="9" xfId="0" applyNumberFormat="1" applyFont="1" applyFill="1" applyBorder="1" applyAlignment="1" applyProtection="1">
      <alignment horizontal="right" vertical="center"/>
    </xf>
    <xf numFmtId="166" fontId="8" fillId="0" borderId="9" xfId="5" applyNumberFormat="1" applyFont="1" applyFill="1" applyBorder="1" applyAlignment="1" applyProtection="1">
      <alignment vertical="center" wrapText="1"/>
      <protection locked="0"/>
    </xf>
    <xf numFmtId="10" fontId="8" fillId="0" borderId="9" xfId="1" applyNumberFormat="1" applyFont="1" applyFill="1" applyBorder="1" applyAlignment="1" applyProtection="1">
      <alignment vertical="center" wrapText="1"/>
    </xf>
    <xf numFmtId="10" fontId="8" fillId="0" borderId="9" xfId="2" applyNumberFormat="1" applyFont="1" applyFill="1" applyBorder="1" applyAlignment="1" applyProtection="1">
      <alignment vertical="center" wrapText="1"/>
    </xf>
    <xf numFmtId="166" fontId="8" fillId="0" borderId="9" xfId="6" applyNumberFormat="1" applyFont="1" applyFill="1" applyBorder="1" applyAlignment="1" applyProtection="1">
      <alignment vertical="center" wrapText="1"/>
      <protection locked="0"/>
    </xf>
    <xf numFmtId="166" fontId="22" fillId="0" borderId="1" xfId="3" applyNumberFormat="1" applyFont="1" applyFill="1"/>
    <xf numFmtId="0" fontId="19" fillId="0" borderId="17" xfId="3" applyFont="1" applyFill="1" applyBorder="1" applyAlignment="1">
      <alignment vertical="center"/>
    </xf>
    <xf numFmtId="3" fontId="24" fillId="0" borderId="9" xfId="3" applyNumberFormat="1" applyFont="1" applyFill="1" applyBorder="1" applyAlignment="1">
      <alignment horizontal="center" vertical="center"/>
    </xf>
    <xf numFmtId="166" fontId="5" fillId="0" borderId="9" xfId="3" applyNumberFormat="1" applyFill="1" applyBorder="1" applyAlignment="1" applyProtection="1">
      <alignment vertical="center"/>
    </xf>
    <xf numFmtId="166" fontId="5" fillId="0" borderId="9" xfId="3" applyNumberFormat="1" applyFill="1" applyBorder="1" applyAlignment="1" applyProtection="1">
      <alignment vertical="center"/>
      <protection locked="0"/>
    </xf>
    <xf numFmtId="0" fontId="5" fillId="0" borderId="9" xfId="3" applyFill="1" applyBorder="1" applyAlignment="1">
      <alignment vertical="center"/>
    </xf>
    <xf numFmtId="167" fontId="8" fillId="0" borderId="9" xfId="5" applyNumberFormat="1" applyFont="1" applyFill="1" applyBorder="1" applyAlignment="1">
      <alignment vertical="center" wrapText="1"/>
    </xf>
    <xf numFmtId="166" fontId="5" fillId="0" borderId="9" xfId="3" applyNumberFormat="1" applyFill="1" applyBorder="1"/>
    <xf numFmtId="0" fontId="5" fillId="0" borderId="9" xfId="3" applyFill="1" applyBorder="1"/>
    <xf numFmtId="166" fontId="25" fillId="16" borderId="9" xfId="5" applyNumberFormat="1" applyFont="1" applyFill="1" applyBorder="1" applyAlignment="1">
      <alignment horizontal="center" vertical="top" wrapText="1"/>
    </xf>
    <xf numFmtId="0" fontId="25" fillId="16" borderId="9" xfId="7" applyFont="1" applyFill="1" applyBorder="1" applyAlignment="1">
      <alignment horizontal="center" vertical="top" wrapText="1"/>
    </xf>
    <xf numFmtId="17" fontId="25" fillId="16" borderId="9" xfId="7" applyNumberFormat="1" applyFont="1" applyFill="1" applyBorder="1" applyAlignment="1">
      <alignment horizontal="center" vertical="top" wrapText="1"/>
    </xf>
    <xf numFmtId="167" fontId="25" fillId="16" borderId="9" xfId="4" applyNumberFormat="1" applyFont="1" applyFill="1" applyBorder="1" applyAlignment="1">
      <alignment horizontal="center" vertical="top" wrapText="1"/>
    </xf>
    <xf numFmtId="0" fontId="1" fillId="0" borderId="1" xfId="3" applyFont="1"/>
    <xf numFmtId="0" fontId="27" fillId="0" borderId="9" xfId="8" applyFont="1" applyFill="1" applyBorder="1" applyAlignment="1">
      <alignment horizontal="center" vertical="top" wrapText="1"/>
    </xf>
    <xf numFmtId="0" fontId="12" fillId="8" borderId="1" xfId="8" applyFont="1" applyFill="1" applyAlignment="1">
      <alignment horizontal="left" wrapText="1"/>
    </xf>
    <xf numFmtId="0" fontId="17" fillId="0" borderId="9" xfId="8" applyFont="1" applyFill="1" applyBorder="1" applyAlignment="1">
      <alignment horizontal="center" vertical="top" wrapText="1"/>
    </xf>
    <xf numFmtId="0" fontId="12" fillId="8" borderId="1" xfId="8" applyFont="1" applyFill="1" applyAlignment="1">
      <alignment horizontal="left"/>
    </xf>
    <xf numFmtId="0" fontId="12" fillId="0" borderId="9" xfId="8" applyFont="1" applyBorder="1" applyAlignment="1">
      <alignment horizontal="center" vertical="top" wrapText="1"/>
    </xf>
    <xf numFmtId="0" fontId="17" fillId="0" borderId="10" xfId="8" applyFont="1" applyFill="1" applyBorder="1" applyAlignment="1">
      <alignment horizontal="center" vertical="top" wrapText="1"/>
    </xf>
    <xf numFmtId="0" fontId="30" fillId="0" borderId="9" xfId="9" applyFill="1" applyBorder="1" applyAlignment="1">
      <alignment horizontal="center" vertical="top" wrapText="1"/>
    </xf>
    <xf numFmtId="0" fontId="9" fillId="4" borderId="1" xfId="8" applyFont="1" applyFill="1" applyBorder="1" applyAlignment="1">
      <alignment horizontal="center" vertical="top" wrapText="1"/>
    </xf>
    <xf numFmtId="0" fontId="11" fillId="3" borderId="1" xfId="8" applyFont="1" applyFill="1" applyBorder="1" applyAlignment="1">
      <alignment horizontal="center" vertical="top" wrapText="1"/>
    </xf>
    <xf numFmtId="0" fontId="18" fillId="0" borderId="1" xfId="8" applyFont="1" applyAlignment="1">
      <alignment horizontal="left" vertical="top"/>
    </xf>
    <xf numFmtId="0" fontId="9" fillId="10" borderId="87" xfId="8" applyFont="1" applyFill="1" applyBorder="1" applyAlignment="1">
      <alignment horizontal="left" vertical="center" wrapText="1"/>
    </xf>
    <xf numFmtId="0" fontId="9" fillId="10" borderId="88" xfId="8" applyFont="1" applyFill="1" applyBorder="1" applyAlignment="1">
      <alignment horizontal="left" vertical="center" wrapText="1"/>
    </xf>
    <xf numFmtId="0" fontId="9" fillId="10" borderId="64" xfId="8" applyFont="1" applyFill="1" applyBorder="1" applyAlignment="1">
      <alignment horizontal="left" vertical="center" wrapText="1"/>
    </xf>
    <xf numFmtId="0" fontId="9" fillId="10" borderId="18" xfId="8" applyFont="1" applyFill="1" applyBorder="1" applyAlignment="1">
      <alignment horizontal="left" vertical="center" wrapText="1"/>
    </xf>
    <xf numFmtId="9" fontId="17" fillId="2" borderId="72" xfId="8" applyNumberFormat="1" applyFont="1" applyFill="1" applyBorder="1" applyAlignment="1">
      <alignment horizontal="right" vertical="top" wrapText="1"/>
    </xf>
    <xf numFmtId="9" fontId="17" fillId="6" borderId="31" xfId="8" applyNumberFormat="1" applyFont="1" applyFill="1" applyBorder="1" applyAlignment="1">
      <alignment horizontal="right" vertical="top" wrapText="1"/>
    </xf>
    <xf numFmtId="9" fontId="17" fillId="6" borderId="30" xfId="8" applyNumberFormat="1" applyFont="1" applyFill="1" applyBorder="1" applyAlignment="1">
      <alignment horizontal="right" vertical="top" wrapText="1"/>
    </xf>
    <xf numFmtId="9" fontId="17" fillId="7" borderId="59" xfId="8" applyNumberFormat="1" applyFont="1" applyFill="1" applyBorder="1" applyAlignment="1">
      <alignment horizontal="right" vertical="top" wrapText="1"/>
    </xf>
    <xf numFmtId="9" fontId="17" fillId="7" borderId="30" xfId="8" applyNumberFormat="1" applyFont="1" applyFill="1" applyBorder="1" applyAlignment="1">
      <alignment horizontal="right" vertical="top" wrapText="1"/>
    </xf>
    <xf numFmtId="9" fontId="17" fillId="0" borderId="31" xfId="8" applyNumberFormat="1" applyFont="1" applyBorder="1" applyAlignment="1">
      <alignment horizontal="right" vertical="top" wrapText="1"/>
    </xf>
    <xf numFmtId="9" fontId="17" fillId="0" borderId="63" xfId="8" applyNumberFormat="1" applyFont="1" applyBorder="1" applyAlignment="1">
      <alignment horizontal="right" vertical="top" wrapText="1"/>
    </xf>
    <xf numFmtId="9" fontId="17" fillId="2" borderId="73" xfId="8" applyNumberFormat="1" applyFont="1" applyFill="1" applyBorder="1" applyAlignment="1">
      <alignment horizontal="right" vertical="top" wrapText="1"/>
    </xf>
    <xf numFmtId="9" fontId="17" fillId="2" borderId="33" xfId="8" applyNumberFormat="1" applyFont="1" applyFill="1" applyBorder="1" applyAlignment="1">
      <alignment horizontal="right" vertical="top" wrapText="1"/>
    </xf>
    <xf numFmtId="9" fontId="17" fillId="2" borderId="32" xfId="8" applyNumberFormat="1" applyFont="1" applyFill="1" applyBorder="1" applyAlignment="1">
      <alignment horizontal="right" vertical="top" wrapText="1"/>
    </xf>
    <xf numFmtId="9" fontId="17" fillId="7" borderId="17" xfId="8" applyNumberFormat="1" applyFont="1" applyFill="1" applyBorder="1" applyAlignment="1">
      <alignment horizontal="right" vertical="top" wrapText="1"/>
    </xf>
    <xf numFmtId="9" fontId="17" fillId="7" borderId="32" xfId="8" applyNumberFormat="1" applyFont="1" applyFill="1" applyBorder="1" applyAlignment="1">
      <alignment horizontal="right" vertical="top" wrapText="1"/>
    </xf>
    <xf numFmtId="9" fontId="17" fillId="7" borderId="33" xfId="8" applyNumberFormat="1" applyFont="1" applyFill="1" applyBorder="1" applyAlignment="1">
      <alignment horizontal="right" vertical="top" wrapText="1"/>
    </xf>
    <xf numFmtId="9" fontId="17" fillId="0" borderId="15" xfId="8" applyNumberFormat="1" applyFont="1" applyBorder="1" applyAlignment="1">
      <alignment horizontal="right" vertical="top" wrapText="1"/>
    </xf>
    <xf numFmtId="9" fontId="17" fillId="0" borderId="33" xfId="8" applyNumberFormat="1" applyFont="1" applyBorder="1" applyAlignment="1">
      <alignment horizontal="right" vertical="top" wrapText="1"/>
    </xf>
    <xf numFmtId="9" fontId="17" fillId="2" borderId="74" xfId="8" applyNumberFormat="1" applyFont="1" applyFill="1" applyBorder="1" applyAlignment="1">
      <alignment horizontal="right" vertical="top" wrapText="1"/>
    </xf>
    <xf numFmtId="9" fontId="17" fillId="6" borderId="39" xfId="8" applyNumberFormat="1" applyFont="1" applyFill="1" applyBorder="1" applyAlignment="1">
      <alignment horizontal="right" vertical="top" wrapText="1"/>
    </xf>
    <xf numFmtId="9" fontId="17" fillId="6" borderId="34" xfId="8" applyNumberFormat="1" applyFont="1" applyFill="1" applyBorder="1" applyAlignment="1">
      <alignment horizontal="right" vertical="top" wrapText="1"/>
    </xf>
    <xf numFmtId="9" fontId="17" fillId="7" borderId="40" xfId="8" applyNumberFormat="1" applyFont="1" applyFill="1" applyBorder="1" applyAlignment="1">
      <alignment horizontal="right" vertical="top" wrapText="1"/>
    </xf>
    <xf numFmtId="9" fontId="17" fillId="7" borderId="34" xfId="8" applyNumberFormat="1" applyFont="1" applyFill="1" applyBorder="1" applyAlignment="1">
      <alignment horizontal="right" vertical="top" wrapText="1"/>
    </xf>
    <xf numFmtId="9" fontId="17" fillId="0" borderId="39" xfId="8" applyNumberFormat="1" applyFont="1" applyBorder="1" applyAlignment="1">
      <alignment horizontal="right" vertical="top" wrapText="1"/>
    </xf>
    <xf numFmtId="9" fontId="17" fillId="0" borderId="41" xfId="8" applyNumberFormat="1" applyFont="1" applyBorder="1" applyAlignment="1">
      <alignment horizontal="right" vertical="top" wrapText="1"/>
    </xf>
    <xf numFmtId="9" fontId="17" fillId="0" borderId="30" xfId="8" applyNumberFormat="1" applyFont="1" applyBorder="1" applyAlignment="1">
      <alignment horizontal="right" vertical="top" wrapText="1"/>
    </xf>
    <xf numFmtId="9" fontId="17" fillId="0" borderId="59" xfId="8" applyNumberFormat="1" applyFont="1" applyBorder="1" applyAlignment="1">
      <alignment horizontal="right" vertical="top" wrapText="1"/>
    </xf>
    <xf numFmtId="9" fontId="17" fillId="0" borderId="32" xfId="8" applyNumberFormat="1" applyFont="1" applyBorder="1" applyAlignment="1">
      <alignment horizontal="right" vertical="top" wrapText="1"/>
    </xf>
    <xf numFmtId="0" fontId="17" fillId="0" borderId="17" xfId="8" applyFont="1" applyBorder="1" applyAlignment="1">
      <alignment horizontal="right" vertical="top" wrapText="1"/>
    </xf>
    <xf numFmtId="9" fontId="17" fillId="0" borderId="73" xfId="8" applyNumberFormat="1" applyFont="1" applyBorder="1" applyAlignment="1">
      <alignment horizontal="right" vertical="top" wrapText="1"/>
    </xf>
    <xf numFmtId="9" fontId="17" fillId="0" borderId="17" xfId="8" applyNumberFormat="1" applyFont="1" applyBorder="1" applyAlignment="1">
      <alignment horizontal="right" vertical="top" wrapText="1"/>
    </xf>
    <xf numFmtId="9" fontId="17" fillId="0" borderId="34" xfId="8" applyNumberFormat="1" applyFont="1" applyBorder="1" applyAlignment="1">
      <alignment horizontal="right" vertical="top" wrapText="1"/>
    </xf>
    <xf numFmtId="9" fontId="17" fillId="0" borderId="40" xfId="8" applyNumberFormat="1" applyFont="1" applyBorder="1" applyAlignment="1">
      <alignment horizontal="right" vertical="top" wrapText="1"/>
    </xf>
    <xf numFmtId="166" fontId="21" fillId="2" borderId="30" xfId="11" applyNumberFormat="1" applyFont="1" applyFill="1" applyBorder="1" applyAlignment="1">
      <alignment horizontal="right" vertical="top" wrapText="1"/>
    </xf>
    <xf numFmtId="166" fontId="21" fillId="2" borderId="31" xfId="11" applyNumberFormat="1" applyFont="1" applyFill="1" applyBorder="1" applyAlignment="1">
      <alignment horizontal="right" vertical="top" wrapText="1"/>
    </xf>
    <xf numFmtId="166" fontId="21" fillId="0" borderId="31" xfId="11" applyNumberFormat="1" applyFont="1" applyFill="1" applyBorder="1" applyAlignment="1">
      <alignment horizontal="right" vertical="top" wrapText="1"/>
    </xf>
    <xf numFmtId="166" fontId="21" fillId="0" borderId="30" xfId="11" applyNumberFormat="1" applyFont="1" applyFill="1" applyBorder="1" applyAlignment="1">
      <alignment horizontal="right" vertical="top" wrapText="1"/>
    </xf>
    <xf numFmtId="166" fontId="17" fillId="6" borderId="89" xfId="11" applyNumberFormat="1" applyFont="1" applyFill="1" applyBorder="1" applyAlignment="1">
      <alignment horizontal="right" vertical="top" wrapText="1"/>
    </xf>
    <xf numFmtId="166" fontId="17" fillId="6" borderId="90" xfId="11" applyNumberFormat="1" applyFont="1" applyFill="1" applyBorder="1" applyAlignment="1">
      <alignment horizontal="right" vertical="top" wrapText="1"/>
    </xf>
    <xf numFmtId="166" fontId="17" fillId="7" borderId="89" xfId="11" applyNumberFormat="1" applyFont="1" applyFill="1" applyBorder="1" applyAlignment="1">
      <alignment horizontal="right" vertical="top" wrapText="1"/>
    </xf>
    <xf numFmtId="166" fontId="17" fillId="7" borderId="90" xfId="11" applyNumberFormat="1" applyFont="1" applyFill="1" applyBorder="1" applyAlignment="1">
      <alignment horizontal="right" vertical="top" wrapText="1"/>
    </xf>
    <xf numFmtId="166" fontId="17" fillId="0" borderId="90" xfId="11" applyNumberFormat="1" applyFont="1" applyFill="1" applyBorder="1" applyAlignment="1">
      <alignment horizontal="right" vertical="top" wrapText="1"/>
    </xf>
    <xf numFmtId="166" fontId="17" fillId="0" borderId="5" xfId="11" applyNumberFormat="1" applyFont="1" applyFill="1" applyBorder="1" applyAlignment="1">
      <alignment horizontal="right" vertical="top" wrapText="1"/>
    </xf>
    <xf numFmtId="166" fontId="12" fillId="0" borderId="89" xfId="11" applyNumberFormat="1" applyFont="1" applyFill="1" applyBorder="1" applyAlignment="1">
      <alignment horizontal="right" vertical="top" wrapText="1"/>
    </xf>
    <xf numFmtId="166" fontId="17" fillId="6" borderId="91" xfId="11" applyNumberFormat="1" applyFont="1" applyFill="1" applyBorder="1" applyAlignment="1">
      <alignment horizontal="right" vertical="top" wrapText="1"/>
    </xf>
    <xf numFmtId="166" fontId="17" fillId="6" borderId="92" xfId="11" applyNumberFormat="1" applyFont="1" applyFill="1" applyBorder="1" applyAlignment="1">
      <alignment horizontal="right" vertical="top" wrapText="1"/>
    </xf>
    <xf numFmtId="166" fontId="17" fillId="7" borderId="91" xfId="11" applyNumberFormat="1" applyFont="1" applyFill="1" applyBorder="1" applyAlignment="1">
      <alignment horizontal="right" vertical="top" wrapText="1"/>
    </xf>
    <xf numFmtId="166" fontId="17" fillId="7" borderId="92" xfId="11" applyNumberFormat="1" applyFont="1" applyFill="1" applyBorder="1" applyAlignment="1">
      <alignment horizontal="right" vertical="top" wrapText="1"/>
    </xf>
    <xf numFmtId="166" fontId="17" fillId="0" borderId="92" xfId="11" applyNumberFormat="1" applyFont="1" applyFill="1" applyBorder="1" applyAlignment="1">
      <alignment horizontal="right" vertical="top" wrapText="1"/>
    </xf>
    <xf numFmtId="166" fontId="17" fillId="0" borderId="93" xfId="11" applyNumberFormat="1" applyFont="1" applyFill="1" applyBorder="1" applyAlignment="1">
      <alignment horizontal="right" vertical="top" wrapText="1"/>
    </xf>
    <xf numFmtId="166" fontId="17" fillId="0" borderId="33" xfId="11" applyNumberFormat="1" applyFont="1" applyFill="1" applyBorder="1" applyAlignment="1">
      <alignment horizontal="right" vertical="top" wrapText="1"/>
    </xf>
    <xf numFmtId="166" fontId="17" fillId="0" borderId="39" xfId="11" applyNumberFormat="1" applyFont="1" applyFill="1" applyBorder="1" applyAlignment="1">
      <alignment horizontal="right" vertical="top" wrapText="1"/>
    </xf>
    <xf numFmtId="166" fontId="17" fillId="0" borderId="32" xfId="11" applyNumberFormat="1" applyFont="1" applyFill="1" applyBorder="1" applyAlignment="1">
      <alignment horizontal="right" vertical="top" wrapText="1"/>
    </xf>
    <xf numFmtId="166" fontId="17" fillId="0" borderId="34" xfId="11" applyNumberFormat="1" applyFont="1" applyFill="1" applyBorder="1" applyAlignment="1">
      <alignment horizontal="right" vertical="top" wrapText="1"/>
    </xf>
    <xf numFmtId="9" fontId="17" fillId="7" borderId="9" xfId="8" applyNumberFormat="1" applyFont="1" applyFill="1" applyBorder="1" applyAlignment="1">
      <alignment horizontal="right" vertical="top" wrapText="1"/>
    </xf>
    <xf numFmtId="9" fontId="17" fillId="0" borderId="12" xfId="8" applyNumberFormat="1" applyFont="1" applyFill="1" applyBorder="1" applyAlignment="1">
      <alignment horizontal="right" vertical="top" wrapText="1"/>
    </xf>
    <xf numFmtId="9" fontId="17" fillId="0" borderId="13" xfId="8" applyNumberFormat="1" applyFont="1" applyFill="1" applyBorder="1" applyAlignment="1">
      <alignment horizontal="right" vertical="top" wrapText="1"/>
    </xf>
    <xf numFmtId="9" fontId="17" fillId="0" borderId="28" xfId="8" applyNumberFormat="1" applyFont="1" applyFill="1" applyBorder="1" applyAlignment="1">
      <alignment horizontal="right" vertical="top" wrapText="1"/>
    </xf>
    <xf numFmtId="0" fontId="9" fillId="10" borderId="68" xfId="8" applyFont="1" applyFill="1" applyBorder="1" applyAlignment="1">
      <alignment horizontal="left" vertical="center" wrapText="1"/>
    </xf>
    <xf numFmtId="0" fontId="9" fillId="10" borderId="66" xfId="8" applyFont="1" applyFill="1" applyBorder="1" applyAlignment="1">
      <alignment horizontal="center" vertical="center" wrapText="1"/>
    </xf>
    <xf numFmtId="9" fontId="17" fillId="0" borderId="63" xfId="8" applyNumberFormat="1" applyFont="1" applyFill="1" applyBorder="1" applyAlignment="1">
      <alignment horizontal="right" vertical="top" wrapText="1"/>
    </xf>
    <xf numFmtId="9" fontId="17" fillId="0" borderId="15" xfId="8" applyNumberFormat="1" applyFont="1" applyFill="1" applyBorder="1" applyAlignment="1">
      <alignment horizontal="right" vertical="top" wrapText="1"/>
    </xf>
    <xf numFmtId="9" fontId="17" fillId="0" borderId="41" xfId="8" applyNumberFormat="1" applyFont="1" applyFill="1" applyBorder="1" applyAlignment="1">
      <alignment horizontal="right" vertical="top" wrapText="1"/>
    </xf>
    <xf numFmtId="9" fontId="17" fillId="0" borderId="30" xfId="8" applyNumberFormat="1" applyFont="1" applyFill="1" applyBorder="1" applyAlignment="1">
      <alignment horizontal="right" vertical="top" wrapText="1"/>
    </xf>
    <xf numFmtId="9" fontId="17" fillId="0" borderId="32" xfId="8" applyNumberFormat="1" applyFont="1" applyFill="1" applyBorder="1" applyAlignment="1">
      <alignment horizontal="right" vertical="top" wrapText="1"/>
    </xf>
    <xf numFmtId="9" fontId="17" fillId="0" borderId="33" xfId="8" applyNumberFormat="1" applyFont="1" applyFill="1" applyBorder="1" applyAlignment="1">
      <alignment horizontal="right" vertical="top" wrapText="1"/>
    </xf>
    <xf numFmtId="9" fontId="17" fillId="0" borderId="34" xfId="8" applyNumberFormat="1" applyFont="1" applyFill="1" applyBorder="1" applyAlignment="1">
      <alignment horizontal="right" vertical="top" wrapText="1"/>
    </xf>
    <xf numFmtId="9" fontId="17" fillId="0" borderId="39" xfId="8" applyNumberFormat="1" applyFont="1" applyFill="1" applyBorder="1" applyAlignment="1">
      <alignment horizontal="right" vertical="top" wrapText="1"/>
    </xf>
    <xf numFmtId="0" fontId="9" fillId="10" borderId="83" xfId="8" applyFont="1" applyFill="1" applyBorder="1" applyAlignment="1">
      <alignment horizontal="left" vertical="center" wrapText="1"/>
    </xf>
    <xf numFmtId="0" fontId="9" fillId="10" borderId="44" xfId="8" applyFont="1" applyFill="1" applyBorder="1" applyAlignment="1">
      <alignment horizontal="left" vertical="center" wrapText="1"/>
    </xf>
    <xf numFmtId="0" fontId="9" fillId="10" borderId="57" xfId="8" applyFont="1" applyFill="1" applyBorder="1" applyAlignment="1">
      <alignment horizontal="left" vertical="center" wrapText="1"/>
    </xf>
    <xf numFmtId="0" fontId="9" fillId="10" borderId="96" xfId="8" applyFont="1" applyFill="1" applyBorder="1" applyAlignment="1">
      <alignment horizontal="left" vertical="center" wrapText="1"/>
    </xf>
    <xf numFmtId="9" fontId="17" fillId="0" borderId="55" xfId="8" applyNumberFormat="1" applyFont="1" applyBorder="1" applyAlignment="1">
      <alignment horizontal="right" vertical="top" wrapText="1"/>
    </xf>
    <xf numFmtId="9" fontId="17" fillId="0" borderId="13" xfId="8" applyNumberFormat="1" applyFont="1" applyBorder="1" applyAlignment="1">
      <alignment horizontal="right" vertical="top" wrapText="1"/>
    </xf>
    <xf numFmtId="9" fontId="14" fillId="0" borderId="9" xfId="8" applyNumberFormat="1" applyBorder="1"/>
    <xf numFmtId="9" fontId="14" fillId="0" borderId="45" xfId="8" applyNumberFormat="1" applyBorder="1"/>
    <xf numFmtId="9" fontId="14" fillId="0" borderId="31" xfId="8" applyNumberFormat="1" applyBorder="1"/>
    <xf numFmtId="9" fontId="17" fillId="0" borderId="55" xfId="8" applyNumberFormat="1" applyFont="1" applyFill="1" applyBorder="1" applyAlignment="1">
      <alignment horizontal="right" vertical="top" wrapText="1"/>
    </xf>
    <xf numFmtId="9" fontId="17" fillId="0" borderId="56" xfId="8" applyNumberFormat="1" applyFont="1" applyFill="1" applyBorder="1" applyAlignment="1">
      <alignment horizontal="right" vertical="top" wrapText="1"/>
    </xf>
    <xf numFmtId="9" fontId="17" fillId="7" borderId="35" xfId="8" applyNumberFormat="1" applyFont="1" applyFill="1" applyBorder="1" applyAlignment="1">
      <alignment horizontal="right" vertical="top" wrapText="1"/>
    </xf>
    <xf numFmtId="9" fontId="17" fillId="7" borderId="39" xfId="8" applyNumberFormat="1" applyFont="1" applyFill="1" applyBorder="1" applyAlignment="1">
      <alignment horizontal="right" vertical="top" wrapText="1"/>
    </xf>
    <xf numFmtId="3" fontId="14" fillId="0" borderId="9" xfId="8" applyNumberFormat="1" applyBorder="1"/>
    <xf numFmtId="0" fontId="14" fillId="0" borderId="9" xfId="8" applyBorder="1"/>
    <xf numFmtId="166" fontId="9" fillId="0" borderId="59" xfId="11" applyNumberFormat="1" applyFont="1" applyFill="1" applyBorder="1" applyAlignment="1">
      <alignment horizontal="right" vertical="top" wrapText="1"/>
    </xf>
    <xf numFmtId="166" fontId="12" fillId="0" borderId="2" xfId="11" applyNumberFormat="1" applyFont="1" applyFill="1" applyBorder="1" applyAlignment="1">
      <alignment horizontal="right" vertical="top" wrapText="1"/>
    </xf>
    <xf numFmtId="166" fontId="12" fillId="0" borderId="91" xfId="11" applyNumberFormat="1" applyFont="1" applyFill="1" applyBorder="1" applyAlignment="1">
      <alignment horizontal="right" vertical="top" wrapText="1"/>
    </xf>
    <xf numFmtId="166" fontId="21" fillId="0" borderId="63" xfId="11" applyNumberFormat="1" applyFont="1" applyFill="1" applyBorder="1" applyAlignment="1">
      <alignment horizontal="right" vertical="top" wrapText="1"/>
    </xf>
    <xf numFmtId="166" fontId="17" fillId="0" borderId="15" xfId="11" applyNumberFormat="1" applyFont="1" applyFill="1" applyBorder="1" applyAlignment="1">
      <alignment horizontal="right" vertical="top" wrapText="1"/>
    </xf>
    <xf numFmtId="166" fontId="9" fillId="0" borderId="31" xfId="11" applyNumberFormat="1" applyFont="1" applyFill="1" applyBorder="1" applyAlignment="1">
      <alignment horizontal="right" vertical="top" wrapText="1"/>
    </xf>
    <xf numFmtId="166" fontId="12" fillId="0" borderId="90" xfId="11" applyNumberFormat="1" applyFont="1" applyFill="1" applyBorder="1" applyAlignment="1">
      <alignment horizontal="right" vertical="top" wrapText="1"/>
    </xf>
    <xf numFmtId="166" fontId="12" fillId="0" borderId="92" xfId="11" applyNumberFormat="1" applyFont="1" applyFill="1" applyBorder="1" applyAlignment="1">
      <alignment horizontal="right" vertical="top" wrapText="1"/>
    </xf>
    <xf numFmtId="3" fontId="14" fillId="0" borderId="9" xfId="0" applyNumberFormat="1" applyFont="1" applyBorder="1"/>
    <xf numFmtId="9" fontId="17" fillId="2" borderId="72" xfId="11" applyNumberFormat="1" applyFont="1" applyFill="1" applyBorder="1" applyAlignment="1">
      <alignment horizontal="right" vertical="top" wrapText="1"/>
    </xf>
    <xf numFmtId="9" fontId="17" fillId="2" borderId="31" xfId="11" applyNumberFormat="1" applyFont="1" applyFill="1" applyBorder="1" applyAlignment="1">
      <alignment horizontal="right" vertical="top" wrapText="1"/>
    </xf>
    <xf numFmtId="9" fontId="17" fillId="2" borderId="73" xfId="11" applyNumberFormat="1" applyFont="1" applyFill="1" applyBorder="1" applyAlignment="1">
      <alignment horizontal="right" vertical="top" wrapText="1"/>
    </xf>
    <xf numFmtId="9" fontId="17" fillId="2" borderId="33" xfId="11" applyNumberFormat="1" applyFont="1" applyFill="1" applyBorder="1" applyAlignment="1">
      <alignment horizontal="right" vertical="top" wrapText="1"/>
    </xf>
    <xf numFmtId="9" fontId="17" fillId="2" borderId="74" xfId="11" applyNumberFormat="1" applyFont="1" applyFill="1" applyBorder="1" applyAlignment="1">
      <alignment horizontal="right" vertical="top" wrapText="1"/>
    </xf>
    <xf numFmtId="9" fontId="17" fillId="2" borderId="39" xfId="11" applyNumberFormat="1" applyFont="1" applyFill="1" applyBorder="1" applyAlignment="1">
      <alignment horizontal="right" vertical="top" wrapText="1"/>
    </xf>
    <xf numFmtId="166" fontId="12" fillId="0" borderId="87" xfId="11" applyNumberFormat="1" applyFont="1" applyFill="1" applyBorder="1" applyAlignment="1">
      <alignment horizontal="right" vertical="top" wrapText="1"/>
    </xf>
    <xf numFmtId="166" fontId="17" fillId="0" borderId="6" xfId="11" applyNumberFormat="1" applyFont="1" applyFill="1" applyBorder="1" applyAlignment="1">
      <alignment horizontal="right" vertical="top" wrapText="1"/>
    </xf>
    <xf numFmtId="166" fontId="12" fillId="0" borderId="16" xfId="11" applyNumberFormat="1" applyFont="1" applyFill="1" applyBorder="1" applyAlignment="1">
      <alignment horizontal="right" vertical="top" wrapText="1"/>
    </xf>
    <xf numFmtId="9" fontId="17" fillId="2" borderId="9" xfId="11" applyNumberFormat="1" applyFont="1" applyFill="1" applyBorder="1" applyAlignment="1">
      <alignment horizontal="right" vertical="top" wrapText="1"/>
    </xf>
    <xf numFmtId="9" fontId="17" fillId="2" borderId="30" xfId="11" applyNumberFormat="1" applyFont="1" applyFill="1" applyBorder="1" applyAlignment="1">
      <alignment horizontal="right" vertical="top" wrapText="1"/>
    </xf>
    <xf numFmtId="9" fontId="17" fillId="2" borderId="45" xfId="11" applyNumberFormat="1" applyFont="1" applyFill="1" applyBorder="1" applyAlignment="1">
      <alignment horizontal="right" vertical="top" wrapText="1"/>
    </xf>
    <xf numFmtId="9" fontId="17" fillId="2" borderId="32" xfId="11" applyNumberFormat="1" applyFont="1" applyFill="1" applyBorder="1" applyAlignment="1">
      <alignment horizontal="right" vertical="top" wrapText="1"/>
    </xf>
    <xf numFmtId="9" fontId="17" fillId="2" borderId="34" xfId="11" applyNumberFormat="1" applyFont="1" applyFill="1" applyBorder="1" applyAlignment="1">
      <alignment horizontal="right" vertical="top" wrapText="1"/>
    </xf>
    <xf numFmtId="9" fontId="17" fillId="2" borderId="35" xfId="11" applyNumberFormat="1" applyFont="1" applyFill="1" applyBorder="1" applyAlignment="1">
      <alignment horizontal="right" vertical="top" wrapText="1"/>
    </xf>
    <xf numFmtId="9" fontId="17" fillId="0" borderId="60" xfId="8" applyNumberFormat="1" applyFont="1" applyBorder="1" applyAlignment="1">
      <alignment horizontal="right" vertical="top" wrapText="1"/>
    </xf>
    <xf numFmtId="0" fontId="9" fillId="10" borderId="98" xfId="8" applyFont="1" applyFill="1" applyBorder="1" applyAlignment="1">
      <alignment horizontal="left" vertical="center" wrapText="1"/>
    </xf>
    <xf numFmtId="0" fontId="9" fillId="10" borderId="99" xfId="8" applyFont="1" applyFill="1" applyBorder="1" applyAlignment="1">
      <alignment horizontal="left" vertical="center" wrapText="1"/>
    </xf>
    <xf numFmtId="166" fontId="21" fillId="0" borderId="55" xfId="11" applyNumberFormat="1" applyFont="1" applyFill="1" applyBorder="1" applyAlignment="1">
      <alignment horizontal="right" vertical="top" wrapText="1"/>
    </xf>
    <xf numFmtId="166" fontId="21" fillId="0" borderId="12" xfId="11" applyNumberFormat="1" applyFont="1" applyFill="1" applyBorder="1" applyAlignment="1">
      <alignment horizontal="right" vertical="top" wrapText="1"/>
    </xf>
    <xf numFmtId="166" fontId="21" fillId="0" borderId="56" xfId="11" applyNumberFormat="1" applyFont="1" applyFill="1" applyBorder="1" applyAlignment="1">
      <alignment horizontal="right" vertical="top" wrapText="1"/>
    </xf>
    <xf numFmtId="0" fontId="9" fillId="10" borderId="49" xfId="8" applyFont="1" applyFill="1" applyBorder="1" applyAlignment="1">
      <alignment horizontal="left" vertical="center" wrapText="1"/>
    </xf>
    <xf numFmtId="0" fontId="9" fillId="10" borderId="50" xfId="8" applyFont="1" applyFill="1" applyBorder="1" applyAlignment="1">
      <alignment horizontal="left" vertical="center" wrapText="1"/>
    </xf>
    <xf numFmtId="0" fontId="9" fillId="10" borderId="51" xfId="8" applyFont="1" applyFill="1" applyBorder="1" applyAlignment="1">
      <alignment horizontal="left" vertical="center" wrapText="1"/>
    </xf>
    <xf numFmtId="0" fontId="21" fillId="0" borderId="97" xfId="8" applyFont="1" applyFill="1" applyBorder="1" applyAlignment="1">
      <alignment horizontal="left" vertical="top" wrapText="1"/>
    </xf>
    <xf numFmtId="0" fontId="17" fillId="0" borderId="23" xfId="8" applyFont="1" applyFill="1" applyBorder="1" applyAlignment="1">
      <alignment horizontal="left" vertical="top" wrapText="1"/>
    </xf>
    <xf numFmtId="0" fontId="17" fillId="0" borderId="94" xfId="8" applyFont="1" applyFill="1" applyBorder="1" applyAlignment="1">
      <alignment horizontal="left" vertical="top" wrapText="1"/>
    </xf>
    <xf numFmtId="166" fontId="17" fillId="0" borderId="13" xfId="11" applyNumberFormat="1" applyFont="1" applyFill="1" applyBorder="1" applyAlignment="1">
      <alignment horizontal="right" vertical="top" wrapText="1"/>
    </xf>
    <xf numFmtId="9" fontId="21" fillId="2" borderId="59" xfId="11" applyNumberFormat="1" applyFont="1" applyFill="1" applyBorder="1" applyAlignment="1">
      <alignment horizontal="right" vertical="top" wrapText="1"/>
    </xf>
    <xf numFmtId="9" fontId="21" fillId="2" borderId="30" xfId="11" applyNumberFormat="1" applyFont="1" applyFill="1" applyBorder="1" applyAlignment="1">
      <alignment horizontal="right" vertical="top" wrapText="1"/>
    </xf>
    <xf numFmtId="9" fontId="21" fillId="2" borderId="31" xfId="11" applyNumberFormat="1" applyFont="1" applyFill="1" applyBorder="1" applyAlignment="1">
      <alignment horizontal="right" vertical="top" wrapText="1"/>
    </xf>
    <xf numFmtId="9" fontId="21" fillId="0" borderId="31" xfId="11" applyNumberFormat="1" applyFont="1" applyFill="1" applyBorder="1" applyAlignment="1">
      <alignment horizontal="right" vertical="top" wrapText="1"/>
    </xf>
    <xf numFmtId="9" fontId="21" fillId="0" borderId="30" xfId="11" applyNumberFormat="1" applyFont="1" applyFill="1" applyBorder="1" applyAlignment="1">
      <alignment horizontal="right" vertical="top" wrapText="1"/>
    </xf>
    <xf numFmtId="9" fontId="21" fillId="0" borderId="45" xfId="11" applyNumberFormat="1" applyFont="1" applyFill="1" applyBorder="1" applyAlignment="1">
      <alignment horizontal="right" vertical="top" wrapText="1"/>
    </xf>
    <xf numFmtId="9" fontId="9" fillId="0" borderId="31" xfId="11" applyNumberFormat="1" applyFont="1" applyFill="1" applyBorder="1" applyAlignment="1">
      <alignment horizontal="right" vertical="top" wrapText="1"/>
    </xf>
    <xf numFmtId="9" fontId="17" fillId="6" borderId="89" xfId="11" applyNumberFormat="1" applyFont="1" applyFill="1" applyBorder="1" applyAlignment="1">
      <alignment horizontal="right" vertical="top" wrapText="1"/>
    </xf>
    <xf numFmtId="9" fontId="17" fillId="6" borderId="90" xfId="11" applyNumberFormat="1" applyFont="1" applyFill="1" applyBorder="1" applyAlignment="1">
      <alignment horizontal="right" vertical="top" wrapText="1"/>
    </xf>
    <xf numFmtId="9" fontId="17" fillId="7" borderId="89" xfId="11" applyNumberFormat="1" applyFont="1" applyFill="1" applyBorder="1" applyAlignment="1">
      <alignment horizontal="right" vertical="top" wrapText="1"/>
    </xf>
    <xf numFmtId="9" fontId="17" fillId="7" borderId="90" xfId="11" applyNumberFormat="1" applyFont="1" applyFill="1" applyBorder="1" applyAlignment="1">
      <alignment horizontal="right" vertical="top" wrapText="1"/>
    </xf>
    <xf numFmtId="9" fontId="17" fillId="0" borderId="90" xfId="11" applyNumberFormat="1" applyFont="1" applyFill="1" applyBorder="1" applyAlignment="1">
      <alignment horizontal="right" vertical="top" wrapText="1"/>
    </xf>
    <xf numFmtId="9" fontId="12" fillId="0" borderId="89" xfId="11" applyNumberFormat="1" applyFont="1" applyFill="1" applyBorder="1" applyAlignment="1">
      <alignment horizontal="right" vertical="top" wrapText="1"/>
    </xf>
    <xf numFmtId="9" fontId="17" fillId="0" borderId="5" xfId="11" applyNumberFormat="1" applyFont="1" applyFill="1" applyBorder="1" applyAlignment="1">
      <alignment horizontal="right" vertical="top" wrapText="1"/>
    </xf>
    <xf numFmtId="9" fontId="12" fillId="0" borderId="90" xfId="11" applyNumberFormat="1" applyFont="1" applyFill="1" applyBorder="1" applyAlignment="1">
      <alignment horizontal="right" vertical="top" wrapText="1"/>
    </xf>
    <xf numFmtId="9" fontId="17" fillId="0" borderId="32" xfId="11" applyNumberFormat="1" applyFont="1" applyFill="1" applyBorder="1" applyAlignment="1">
      <alignment horizontal="right" vertical="top" wrapText="1"/>
    </xf>
    <xf numFmtId="9" fontId="14" fillId="0" borderId="9" xfId="0" applyNumberFormat="1" applyFont="1" applyBorder="1"/>
    <xf numFmtId="9" fontId="17" fillId="0" borderId="9" xfId="11" applyNumberFormat="1" applyFont="1" applyFill="1" applyBorder="1" applyAlignment="1">
      <alignment horizontal="right" vertical="top" wrapText="1"/>
    </xf>
    <xf numFmtId="9" fontId="17" fillId="0" borderId="33" xfId="11" applyNumberFormat="1" applyFont="1" applyFill="1" applyBorder="1" applyAlignment="1">
      <alignment horizontal="right" vertical="top" wrapText="1"/>
    </xf>
    <xf numFmtId="9" fontId="17" fillId="2" borderId="2" xfId="11" applyNumberFormat="1" applyFont="1" applyFill="1" applyBorder="1" applyAlignment="1">
      <alignment horizontal="right" vertical="top" wrapText="1"/>
    </xf>
    <xf numFmtId="9" fontId="17" fillId="2" borderId="62" xfId="11" applyNumberFormat="1" applyFont="1" applyFill="1" applyBorder="1" applyAlignment="1">
      <alignment horizontal="right" vertical="top" wrapText="1"/>
    </xf>
    <xf numFmtId="9" fontId="17" fillId="6" borderId="91" xfId="11" applyNumberFormat="1" applyFont="1" applyFill="1" applyBorder="1" applyAlignment="1">
      <alignment horizontal="right" vertical="top" wrapText="1"/>
    </xf>
    <xf numFmtId="9" fontId="17" fillId="6" borderId="92" xfId="11" applyNumberFormat="1" applyFont="1" applyFill="1" applyBorder="1" applyAlignment="1">
      <alignment horizontal="right" vertical="top" wrapText="1"/>
    </xf>
    <xf numFmtId="9" fontId="17" fillId="7" borderId="91" xfId="11" applyNumberFormat="1" applyFont="1" applyFill="1" applyBorder="1" applyAlignment="1">
      <alignment horizontal="right" vertical="top" wrapText="1"/>
    </xf>
    <xf numFmtId="9" fontId="17" fillId="7" borderId="92" xfId="11" applyNumberFormat="1" applyFont="1" applyFill="1" applyBorder="1" applyAlignment="1">
      <alignment horizontal="right" vertical="top" wrapText="1"/>
    </xf>
    <xf numFmtId="9" fontId="17" fillId="0" borderId="92" xfId="11" applyNumberFormat="1" applyFont="1" applyFill="1" applyBorder="1" applyAlignment="1">
      <alignment horizontal="right" vertical="top" wrapText="1"/>
    </xf>
    <xf numFmtId="9" fontId="12" fillId="0" borderId="91" xfId="11" applyNumberFormat="1" applyFont="1" applyFill="1" applyBorder="1" applyAlignment="1">
      <alignment horizontal="right" vertical="top" wrapText="1"/>
    </xf>
    <xf numFmtId="9" fontId="17" fillId="0" borderId="93" xfId="11" applyNumberFormat="1" applyFont="1" applyFill="1" applyBorder="1" applyAlignment="1">
      <alignment horizontal="right" vertical="top" wrapText="1"/>
    </xf>
    <xf numFmtId="9" fontId="12" fillId="0" borderId="92" xfId="11" applyNumberFormat="1" applyFont="1" applyFill="1" applyBorder="1" applyAlignment="1">
      <alignment horizontal="right" vertical="top" wrapText="1"/>
    </xf>
    <xf numFmtId="9" fontId="17" fillId="0" borderId="34" xfId="11" applyNumberFormat="1" applyFont="1" applyFill="1" applyBorder="1" applyAlignment="1">
      <alignment horizontal="right" vertical="top" wrapText="1"/>
    </xf>
    <xf numFmtId="9" fontId="17" fillId="0" borderId="35" xfId="11" applyNumberFormat="1" applyFont="1" applyFill="1" applyBorder="1" applyAlignment="1">
      <alignment horizontal="right" vertical="top" wrapText="1"/>
    </xf>
    <xf numFmtId="9" fontId="17" fillId="0" borderId="39" xfId="11" applyNumberFormat="1" applyFont="1" applyFill="1" applyBorder="1" applyAlignment="1">
      <alignment horizontal="right" vertical="top" wrapText="1"/>
    </xf>
    <xf numFmtId="0" fontId="17" fillId="2" borderId="73" xfId="8" applyFont="1" applyFill="1" applyBorder="1" applyAlignment="1">
      <alignment horizontal="left" vertical="top" wrapText="1"/>
    </xf>
    <xf numFmtId="9" fontId="17" fillId="2" borderId="90" xfId="11" applyNumberFormat="1" applyFont="1" applyFill="1" applyBorder="1" applyAlignment="1">
      <alignment horizontal="right" vertical="top" wrapText="1"/>
    </xf>
    <xf numFmtId="0" fontId="17" fillId="2" borderId="74" xfId="8" applyFont="1" applyFill="1" applyBorder="1" applyAlignment="1">
      <alignment horizontal="left" vertical="top" wrapText="1"/>
    </xf>
    <xf numFmtId="9" fontId="17" fillId="2" borderId="92" xfId="11" applyNumberFormat="1" applyFont="1" applyFill="1" applyBorder="1" applyAlignment="1">
      <alignment horizontal="right" vertical="top" wrapText="1"/>
    </xf>
    <xf numFmtId="0" fontId="33" fillId="3" borderId="1" xfId="8" applyFont="1" applyFill="1" applyBorder="1" applyAlignment="1">
      <alignment horizontal="left" vertical="top" wrapText="1"/>
    </xf>
    <xf numFmtId="0" fontId="17" fillId="0" borderId="10" xfId="8" applyFont="1" applyFill="1" applyBorder="1" applyAlignment="1">
      <alignment horizontal="left" vertical="top" wrapText="1"/>
    </xf>
    <xf numFmtId="9" fontId="17" fillId="0" borderId="18" xfId="8" applyNumberFormat="1" applyFont="1" applyFill="1" applyBorder="1" applyAlignment="1">
      <alignment horizontal="right" vertical="top" wrapText="1"/>
    </xf>
    <xf numFmtId="9" fontId="17" fillId="0" borderId="64" xfId="8" applyNumberFormat="1" applyFont="1" applyBorder="1" applyAlignment="1">
      <alignment horizontal="right" vertical="top" wrapText="1"/>
    </xf>
    <xf numFmtId="9" fontId="17" fillId="0" borderId="65" xfId="8" applyNumberFormat="1" applyFont="1" applyBorder="1" applyAlignment="1">
      <alignment horizontal="right" vertical="top" wrapText="1"/>
    </xf>
    <xf numFmtId="9" fontId="17" fillId="0" borderId="75" xfId="8" applyNumberFormat="1" applyFont="1" applyBorder="1" applyAlignment="1">
      <alignment horizontal="right" vertical="top" wrapText="1"/>
    </xf>
    <xf numFmtId="0" fontId="17" fillId="0" borderId="18" xfId="8" applyFont="1" applyBorder="1" applyAlignment="1">
      <alignment horizontal="right" vertical="top" wrapText="1"/>
    </xf>
    <xf numFmtId="9" fontId="17" fillId="0" borderId="10" xfId="8" applyNumberFormat="1" applyFont="1" applyBorder="1" applyAlignment="1">
      <alignment horizontal="right" vertical="top" wrapText="1"/>
    </xf>
    <xf numFmtId="9" fontId="17" fillId="0" borderId="18" xfId="8" applyNumberFormat="1" applyFont="1" applyBorder="1" applyAlignment="1">
      <alignment horizontal="right" vertical="top" wrapText="1"/>
    </xf>
    <xf numFmtId="9" fontId="17" fillId="0" borderId="64" xfId="8" applyNumberFormat="1" applyFont="1" applyFill="1" applyBorder="1" applyAlignment="1">
      <alignment horizontal="right" vertical="top" wrapText="1"/>
    </xf>
    <xf numFmtId="9" fontId="17" fillId="0" borderId="65" xfId="8" applyNumberFormat="1" applyFont="1" applyFill="1" applyBorder="1" applyAlignment="1">
      <alignment horizontal="right" vertical="top" wrapText="1"/>
    </xf>
    <xf numFmtId="9" fontId="17" fillId="0" borderId="42" xfId="8" applyNumberFormat="1" applyFont="1" applyFill="1" applyBorder="1" applyAlignment="1">
      <alignment horizontal="right" vertical="top" wrapText="1"/>
    </xf>
    <xf numFmtId="0" fontId="12" fillId="4" borderId="1" xfId="8" applyFont="1" applyFill="1" applyBorder="1" applyAlignment="1">
      <alignment horizontal="center" vertical="top" wrapText="1"/>
    </xf>
    <xf numFmtId="0" fontId="12" fillId="0" borderId="1" xfId="8" applyFont="1" applyBorder="1" applyAlignment="1">
      <alignment horizontal="center" vertical="top" wrapText="1"/>
    </xf>
    <xf numFmtId="166" fontId="17" fillId="0" borderId="76" xfId="11" applyNumberFormat="1" applyFont="1" applyFill="1" applyBorder="1" applyAlignment="1">
      <alignment horizontal="right" vertical="top" wrapText="1"/>
    </xf>
    <xf numFmtId="9" fontId="17" fillId="0" borderId="100" xfId="8" applyNumberFormat="1" applyFont="1" applyFill="1" applyBorder="1" applyAlignment="1">
      <alignment horizontal="right" vertical="top" wrapText="1"/>
    </xf>
    <xf numFmtId="9" fontId="17" fillId="0" borderId="101" xfId="8" applyNumberFormat="1" applyFont="1" applyFill="1" applyBorder="1" applyAlignment="1">
      <alignment horizontal="right" vertical="top" wrapText="1"/>
    </xf>
    <xf numFmtId="9" fontId="17" fillId="0" borderId="37" xfId="8" applyNumberFormat="1" applyFont="1" applyFill="1" applyBorder="1" applyAlignment="1">
      <alignment horizontal="right" vertical="top" wrapText="1"/>
    </xf>
    <xf numFmtId="9" fontId="17" fillId="0" borderId="38" xfId="8" applyNumberFormat="1" applyFont="1" applyFill="1" applyBorder="1" applyAlignment="1">
      <alignment horizontal="right" vertical="top" wrapText="1"/>
    </xf>
    <xf numFmtId="9" fontId="17" fillId="0" borderId="95" xfId="8" applyNumberFormat="1" applyFont="1" applyFill="1" applyBorder="1" applyAlignment="1">
      <alignment horizontal="right" vertical="top" wrapText="1"/>
    </xf>
    <xf numFmtId="9" fontId="17" fillId="0" borderId="72" xfId="8" applyNumberFormat="1" applyFont="1" applyFill="1" applyBorder="1" applyAlignment="1">
      <alignment horizontal="right" vertical="top" wrapText="1"/>
    </xf>
    <xf numFmtId="9" fontId="17" fillId="0" borderId="73" xfId="8" applyNumberFormat="1" applyFont="1" applyFill="1" applyBorder="1" applyAlignment="1">
      <alignment horizontal="right" vertical="top" wrapText="1"/>
    </xf>
    <xf numFmtId="9" fontId="17" fillId="0" borderId="74" xfId="8" applyNumberFormat="1" applyFont="1" applyFill="1" applyBorder="1" applyAlignment="1">
      <alignment horizontal="right" vertical="top" wrapText="1"/>
    </xf>
    <xf numFmtId="0" fontId="38" fillId="16" borderId="9" xfId="8" applyFont="1" applyFill="1" applyBorder="1" applyAlignment="1">
      <alignment horizontal="left" vertical="top" wrapText="1"/>
    </xf>
    <xf numFmtId="9" fontId="38" fillId="16" borderId="33" xfId="8" applyNumberFormat="1" applyFont="1" applyFill="1" applyBorder="1" applyAlignment="1">
      <alignment horizontal="right" vertical="top" wrapText="1"/>
    </xf>
    <xf numFmtId="9" fontId="38" fillId="16" borderId="9" xfId="8" applyNumberFormat="1" applyFont="1" applyFill="1" applyBorder="1" applyAlignment="1">
      <alignment horizontal="right" vertical="top" wrapText="1"/>
    </xf>
    <xf numFmtId="9" fontId="38" fillId="16" borderId="35" xfId="8" applyNumberFormat="1" applyFont="1" applyFill="1" applyBorder="1" applyAlignment="1">
      <alignment horizontal="right" vertical="top" wrapText="1"/>
    </xf>
    <xf numFmtId="9" fontId="38" fillId="16" borderId="39" xfId="8" applyNumberFormat="1" applyFont="1" applyFill="1" applyBorder="1" applyAlignment="1">
      <alignment horizontal="right" vertical="top" wrapText="1"/>
    </xf>
    <xf numFmtId="0" fontId="38" fillId="16" borderId="45" xfId="8" applyFont="1" applyFill="1" applyBorder="1" applyAlignment="1">
      <alignment horizontal="left" vertical="top" wrapText="1"/>
    </xf>
    <xf numFmtId="9" fontId="38" fillId="16" borderId="31" xfId="8" applyNumberFormat="1" applyFont="1" applyFill="1" applyBorder="1" applyAlignment="1">
      <alignment horizontal="right" vertical="top" wrapText="1"/>
    </xf>
    <xf numFmtId="9" fontId="38" fillId="16" borderId="45" xfId="8" applyNumberFormat="1" applyFont="1" applyFill="1" applyBorder="1" applyAlignment="1">
      <alignment horizontal="right" vertical="top" wrapText="1"/>
    </xf>
    <xf numFmtId="0" fontId="38" fillId="16" borderId="35" xfId="8" applyFont="1" applyFill="1" applyBorder="1" applyAlignment="1">
      <alignment horizontal="left" vertical="top" wrapText="1"/>
    </xf>
    <xf numFmtId="0" fontId="38" fillId="16" borderId="9" xfId="8" applyFont="1" applyFill="1" applyBorder="1" applyAlignment="1">
      <alignment horizontal="right" vertical="top" wrapText="1"/>
    </xf>
    <xf numFmtId="0" fontId="38" fillId="16" borderId="45" xfId="8" applyFont="1" applyFill="1" applyBorder="1" applyAlignment="1">
      <alignment horizontal="right" vertical="top" wrapText="1"/>
    </xf>
    <xf numFmtId="0" fontId="38" fillId="16" borderId="35" xfId="8" applyFont="1" applyFill="1" applyBorder="1" applyAlignment="1">
      <alignment horizontal="right" vertical="top" wrapText="1"/>
    </xf>
    <xf numFmtId="166" fontId="38" fillId="16" borderId="9" xfId="11" applyNumberFormat="1" applyFont="1" applyFill="1" applyBorder="1" applyAlignment="1">
      <alignment horizontal="right" vertical="top" wrapText="1"/>
    </xf>
    <xf numFmtId="0" fontId="41" fillId="16" borderId="9" xfId="8" applyFont="1" applyFill="1" applyBorder="1"/>
    <xf numFmtId="0" fontId="38" fillId="18" borderId="9" xfId="8" applyFont="1" applyFill="1" applyBorder="1" applyAlignment="1">
      <alignment horizontal="left" vertical="top" wrapText="1"/>
    </xf>
    <xf numFmtId="166" fontId="40" fillId="18" borderId="9" xfId="11" applyNumberFormat="1" applyFont="1" applyFill="1" applyBorder="1" applyAlignment="1">
      <alignment horizontal="right" vertical="top" wrapText="1"/>
    </xf>
    <xf numFmtId="166" fontId="40" fillId="20" borderId="9" xfId="11" applyNumberFormat="1" applyFont="1" applyFill="1" applyBorder="1" applyAlignment="1">
      <alignment horizontal="right" vertical="top" wrapText="1"/>
    </xf>
    <xf numFmtId="166" fontId="40" fillId="21" borderId="9" xfId="11" applyNumberFormat="1" applyFont="1" applyFill="1" applyBorder="1" applyAlignment="1">
      <alignment horizontal="right" vertical="top" wrapText="1"/>
    </xf>
    <xf numFmtId="166" fontId="40" fillId="16" borderId="9" xfId="11" applyNumberFormat="1" applyFont="1" applyFill="1" applyBorder="1" applyAlignment="1">
      <alignment horizontal="right" vertical="top" wrapText="1"/>
    </xf>
    <xf numFmtId="9" fontId="38" fillId="16" borderId="9" xfId="12" applyFont="1" applyFill="1" applyBorder="1" applyAlignment="1">
      <alignment horizontal="right" vertical="top" wrapText="1"/>
    </xf>
    <xf numFmtId="166" fontId="38" fillId="18" borderId="9" xfId="11" applyNumberFormat="1" applyFont="1" applyFill="1" applyBorder="1" applyAlignment="1">
      <alignment horizontal="right" vertical="top" wrapText="1"/>
    </xf>
    <xf numFmtId="166" fontId="38" fillId="20" borderId="9" xfId="11" applyNumberFormat="1" applyFont="1" applyFill="1" applyBorder="1" applyAlignment="1">
      <alignment horizontal="right" vertical="top" wrapText="1"/>
    </xf>
    <xf numFmtId="166" fontId="38" fillId="21" borderId="9" xfId="11" applyNumberFormat="1" applyFont="1" applyFill="1" applyBorder="1" applyAlignment="1">
      <alignment horizontal="right" vertical="top" wrapText="1"/>
    </xf>
    <xf numFmtId="0" fontId="40" fillId="16" borderId="9" xfId="8" applyFont="1" applyFill="1" applyBorder="1" applyAlignment="1">
      <alignment horizontal="left" vertical="top" wrapText="1"/>
    </xf>
    <xf numFmtId="9" fontId="38" fillId="21" borderId="9" xfId="12" applyFont="1" applyFill="1" applyBorder="1" applyAlignment="1">
      <alignment horizontal="right" vertical="top" wrapText="1"/>
    </xf>
    <xf numFmtId="9" fontId="38" fillId="21" borderId="9" xfId="8" applyNumberFormat="1" applyFont="1" applyFill="1" applyBorder="1" applyAlignment="1">
      <alignment horizontal="right" vertical="top" wrapText="1"/>
    </xf>
    <xf numFmtId="0" fontId="40" fillId="20" borderId="9" xfId="8" applyFont="1" applyFill="1" applyBorder="1" applyAlignment="1">
      <alignment horizontal="left" vertical="center" wrapText="1"/>
    </xf>
    <xf numFmtId="0" fontId="38" fillId="16" borderId="9" xfId="8" applyFont="1" applyFill="1" applyBorder="1"/>
    <xf numFmtId="0" fontId="40" fillId="16" borderId="45" xfId="8" applyFont="1" applyFill="1" applyBorder="1" applyAlignment="1">
      <alignment horizontal="left" vertical="top" wrapText="1"/>
    </xf>
    <xf numFmtId="166" fontId="38" fillId="16" borderId="45" xfId="11" applyNumberFormat="1" applyFont="1" applyFill="1" applyBorder="1" applyAlignment="1">
      <alignment horizontal="right" vertical="top" wrapText="1"/>
    </xf>
    <xf numFmtId="9" fontId="38" fillId="16" borderId="45" xfId="12" applyFont="1" applyFill="1" applyBorder="1" applyAlignment="1">
      <alignment horizontal="right" vertical="top" wrapText="1"/>
    </xf>
    <xf numFmtId="9" fontId="40" fillId="16" borderId="45" xfId="12" applyFont="1" applyFill="1" applyBorder="1" applyAlignment="1">
      <alignment horizontal="right" vertical="top" wrapText="1"/>
    </xf>
    <xf numFmtId="0" fontId="41" fillId="16" borderId="45" xfId="8" applyFont="1" applyFill="1" applyBorder="1"/>
    <xf numFmtId="0" fontId="41" fillId="16" borderId="31" xfId="8" applyFont="1" applyFill="1" applyBorder="1"/>
    <xf numFmtId="0" fontId="41" fillId="16" borderId="33" xfId="8" applyFont="1" applyFill="1" applyBorder="1"/>
    <xf numFmtId="0" fontId="38" fillId="16" borderId="33" xfId="8" applyFont="1" applyFill="1" applyBorder="1"/>
    <xf numFmtId="166" fontId="38" fillId="20" borderId="35" xfId="11" applyNumberFormat="1" applyFont="1" applyFill="1" applyBorder="1" applyAlignment="1">
      <alignment horizontal="right" vertical="top" wrapText="1"/>
    </xf>
    <xf numFmtId="166" fontId="38" fillId="21" borderId="35" xfId="11" applyNumberFormat="1" applyFont="1" applyFill="1" applyBorder="1" applyAlignment="1">
      <alignment horizontal="right" vertical="top" wrapText="1"/>
    </xf>
    <xf numFmtId="166" fontId="38" fillId="16" borderId="35" xfId="11" applyNumberFormat="1" applyFont="1" applyFill="1" applyBorder="1" applyAlignment="1">
      <alignment horizontal="right" vertical="top" wrapText="1"/>
    </xf>
    <xf numFmtId="0" fontId="38" fillId="16" borderId="35" xfId="8" applyFont="1" applyFill="1" applyBorder="1"/>
    <xf numFmtId="0" fontId="38" fillId="16" borderId="39" xfId="8" applyFont="1" applyFill="1" applyBorder="1"/>
    <xf numFmtId="168" fontId="38" fillId="16" borderId="45" xfId="11" applyNumberFormat="1" applyFont="1" applyFill="1" applyBorder="1" applyAlignment="1">
      <alignment horizontal="right" vertical="top" wrapText="1"/>
    </xf>
    <xf numFmtId="168" fontId="38" fillId="16" borderId="9" xfId="11" applyNumberFormat="1" applyFont="1" applyFill="1" applyBorder="1" applyAlignment="1">
      <alignment horizontal="right" vertical="top" wrapText="1"/>
    </xf>
    <xf numFmtId="168" fontId="38" fillId="16" borderId="35" xfId="11" applyNumberFormat="1" applyFont="1" applyFill="1" applyBorder="1" applyAlignment="1">
      <alignment horizontal="right" vertical="top" wrapText="1"/>
    </xf>
    <xf numFmtId="0" fontId="9" fillId="4" borderId="1" xfId="8" applyFont="1" applyFill="1" applyBorder="1" applyAlignment="1">
      <alignment horizontal="left" vertical="top" wrapText="1"/>
    </xf>
    <xf numFmtId="0" fontId="39" fillId="16" borderId="35" xfId="9" applyFont="1" applyFill="1" applyBorder="1" applyAlignment="1">
      <alignment horizontal="center" vertical="top" wrapText="1"/>
    </xf>
    <xf numFmtId="0" fontId="40" fillId="18" borderId="9" xfId="8" applyFont="1" applyFill="1" applyBorder="1" applyAlignment="1">
      <alignment horizontal="left" vertical="top" wrapText="1"/>
    </xf>
    <xf numFmtId="0" fontId="41" fillId="16" borderId="9" xfId="8" applyFont="1" applyFill="1" applyBorder="1" applyAlignment="1">
      <alignment wrapText="1"/>
    </xf>
    <xf numFmtId="3" fontId="41" fillId="16" borderId="9" xfId="8" applyNumberFormat="1" applyFont="1" applyFill="1" applyBorder="1" applyAlignment="1">
      <alignment wrapText="1"/>
    </xf>
    <xf numFmtId="0" fontId="40" fillId="18" borderId="45" xfId="8" applyFont="1" applyFill="1" applyBorder="1" applyAlignment="1">
      <alignment horizontal="left" vertical="top" wrapText="1"/>
    </xf>
    <xf numFmtId="166" fontId="40" fillId="18" borderId="45" xfId="11" applyNumberFormat="1" applyFont="1" applyFill="1" applyBorder="1" applyAlignment="1">
      <alignment horizontal="right" vertical="top" wrapText="1"/>
    </xf>
    <xf numFmtId="166" fontId="40" fillId="16" borderId="45" xfId="11" applyNumberFormat="1" applyFont="1" applyFill="1" applyBorder="1" applyAlignment="1">
      <alignment horizontal="right" vertical="top" wrapText="1"/>
    </xf>
    <xf numFmtId="166" fontId="38" fillId="21" borderId="45" xfId="11" applyNumberFormat="1" applyFont="1" applyFill="1" applyBorder="1" applyAlignment="1">
      <alignment horizontal="right" vertical="top" wrapText="1"/>
    </xf>
    <xf numFmtId="0" fontId="41" fillId="16" borderId="45" xfId="8" applyFont="1" applyFill="1" applyBorder="1" applyAlignment="1">
      <alignment wrapText="1"/>
    </xf>
    <xf numFmtId="3" fontId="41" fillId="16" borderId="45" xfId="8" applyNumberFormat="1" applyFont="1" applyFill="1" applyBorder="1" applyAlignment="1">
      <alignment wrapText="1"/>
    </xf>
    <xf numFmtId="166" fontId="38" fillId="16" borderId="31" xfId="11" applyNumberFormat="1" applyFont="1" applyFill="1" applyBorder="1" applyAlignment="1">
      <alignment horizontal="right" vertical="top" wrapText="1"/>
    </xf>
    <xf numFmtId="166" fontId="38" fillId="16" borderId="33" xfId="11" applyNumberFormat="1" applyFont="1" applyFill="1" applyBorder="1" applyAlignment="1">
      <alignment horizontal="right" vertical="top" wrapText="1"/>
    </xf>
    <xf numFmtId="0" fontId="38" fillId="18" borderId="35" xfId="8" applyFont="1" applyFill="1" applyBorder="1" applyAlignment="1">
      <alignment horizontal="left" vertical="top" wrapText="1"/>
    </xf>
    <xf numFmtId="0" fontId="41" fillId="16" borderId="35" xfId="8" applyFont="1" applyFill="1" applyBorder="1" applyAlignment="1">
      <alignment wrapText="1"/>
    </xf>
    <xf numFmtId="166" fontId="38" fillId="16" borderId="39" xfId="11" applyNumberFormat="1" applyFont="1" applyFill="1" applyBorder="1" applyAlignment="1">
      <alignment horizontal="right" vertical="top" wrapText="1"/>
    </xf>
    <xf numFmtId="0" fontId="10" fillId="4" borderId="1" xfId="8" applyFont="1" applyFill="1" applyBorder="1" applyAlignment="1">
      <alignment horizontal="left" vertical="top" wrapText="1"/>
    </xf>
    <xf numFmtId="166" fontId="12" fillId="0" borderId="1" xfId="11" applyNumberFormat="1" applyFont="1" applyFill="1" applyBorder="1" applyAlignment="1">
      <alignment horizontal="right" vertical="top" wrapText="1"/>
    </xf>
    <xf numFmtId="9" fontId="17" fillId="2" borderId="1" xfId="8" applyNumberFormat="1" applyFont="1" applyFill="1" applyBorder="1" applyAlignment="1">
      <alignment horizontal="center" vertical="center" wrapText="1"/>
    </xf>
    <xf numFmtId="9" fontId="38" fillId="18" borderId="9" xfId="8" applyNumberFormat="1" applyFont="1" applyFill="1" applyBorder="1" applyAlignment="1">
      <alignment horizontal="right" vertical="top" wrapText="1"/>
    </xf>
    <xf numFmtId="9" fontId="38" fillId="20" borderId="9" xfId="8" applyNumberFormat="1" applyFont="1" applyFill="1" applyBorder="1" applyAlignment="1">
      <alignment horizontal="right" vertical="top" wrapText="1"/>
    </xf>
    <xf numFmtId="0" fontId="38" fillId="20" borderId="9" xfId="8" applyFont="1" applyFill="1" applyBorder="1" applyAlignment="1">
      <alignment horizontal="right" vertical="top" wrapText="1"/>
    </xf>
    <xf numFmtId="0" fontId="38" fillId="21" borderId="9" xfId="8" applyFont="1" applyFill="1" applyBorder="1" applyAlignment="1">
      <alignment horizontal="right" vertical="top" wrapText="1"/>
    </xf>
    <xf numFmtId="10" fontId="38" fillId="20" borderId="9" xfId="8" applyNumberFormat="1" applyFont="1" applyFill="1" applyBorder="1" applyAlignment="1">
      <alignment horizontal="right" vertical="top" wrapText="1"/>
    </xf>
    <xf numFmtId="0" fontId="38" fillId="18" borderId="45" xfId="8" applyFont="1" applyFill="1" applyBorder="1" applyAlignment="1">
      <alignment horizontal="left" vertical="top" wrapText="1"/>
    </xf>
    <xf numFmtId="9" fontId="38" fillId="18" borderId="45" xfId="8" applyNumberFormat="1" applyFont="1" applyFill="1" applyBorder="1" applyAlignment="1">
      <alignment horizontal="right" vertical="top" wrapText="1"/>
    </xf>
    <xf numFmtId="9" fontId="38" fillId="20" borderId="45" xfId="8" applyNumberFormat="1" applyFont="1" applyFill="1" applyBorder="1" applyAlignment="1">
      <alignment horizontal="right" vertical="top" wrapText="1"/>
    </xf>
    <xf numFmtId="0" fontId="38" fillId="20" borderId="45" xfId="8" applyFont="1" applyFill="1" applyBorder="1" applyAlignment="1">
      <alignment horizontal="right" vertical="top" wrapText="1"/>
    </xf>
    <xf numFmtId="0" fontId="38" fillId="21" borderId="45" xfId="8" applyFont="1" applyFill="1" applyBorder="1" applyAlignment="1">
      <alignment horizontal="right" vertical="top" wrapText="1"/>
    </xf>
    <xf numFmtId="9" fontId="38" fillId="16" borderId="31" xfId="8" applyNumberFormat="1" applyFont="1" applyFill="1" applyBorder="1" applyAlignment="1">
      <alignment horizontal="center" vertical="center" wrapText="1"/>
    </xf>
    <xf numFmtId="9" fontId="38" fillId="16" borderId="33" xfId="8" applyNumberFormat="1" applyFont="1" applyFill="1" applyBorder="1" applyAlignment="1">
      <alignment horizontal="center" vertical="center" wrapText="1"/>
    </xf>
    <xf numFmtId="9" fontId="38" fillId="18" borderId="35" xfId="8" applyNumberFormat="1" applyFont="1" applyFill="1" applyBorder="1" applyAlignment="1">
      <alignment horizontal="right" vertical="top" wrapText="1"/>
    </xf>
    <xf numFmtId="10" fontId="38" fillId="20" borderId="35" xfId="8" applyNumberFormat="1" applyFont="1" applyFill="1" applyBorder="1" applyAlignment="1">
      <alignment horizontal="right" vertical="top" wrapText="1"/>
    </xf>
    <xf numFmtId="0" fontId="38" fillId="20" borderId="35" xfId="8" applyFont="1" applyFill="1" applyBorder="1" applyAlignment="1">
      <alignment horizontal="right" vertical="top" wrapText="1"/>
    </xf>
    <xf numFmtId="0" fontId="38" fillId="21" borderId="35" xfId="8" applyFont="1" applyFill="1" applyBorder="1" applyAlignment="1">
      <alignment horizontal="right" vertical="top" wrapText="1"/>
    </xf>
    <xf numFmtId="9" fontId="38" fillId="16" borderId="39" xfId="8" applyNumberFormat="1" applyFont="1" applyFill="1" applyBorder="1" applyAlignment="1">
      <alignment horizontal="center" vertical="center" wrapText="1"/>
    </xf>
    <xf numFmtId="0" fontId="40" fillId="21" borderId="9" xfId="8" applyFont="1" applyFill="1" applyBorder="1" applyAlignment="1">
      <alignment horizontal="right" vertical="top" wrapText="1"/>
    </xf>
    <xf numFmtId="0" fontId="38" fillId="18" borderId="9" xfId="8" applyFont="1" applyFill="1" applyBorder="1" applyAlignment="1">
      <alignment horizontal="right" vertical="top" wrapText="1"/>
    </xf>
    <xf numFmtId="0" fontId="38" fillId="18" borderId="45" xfId="8" applyFont="1" applyFill="1" applyBorder="1" applyAlignment="1">
      <alignment horizontal="right" vertical="top" wrapText="1"/>
    </xf>
    <xf numFmtId="0" fontId="40" fillId="21" borderId="45" xfId="8" applyFont="1" applyFill="1" applyBorder="1" applyAlignment="1">
      <alignment horizontal="right" vertical="top" wrapText="1"/>
    </xf>
    <xf numFmtId="1" fontId="38" fillId="16" borderId="31" xfId="8" applyNumberFormat="1" applyFont="1" applyFill="1" applyBorder="1" applyAlignment="1">
      <alignment horizontal="center" vertical="center" wrapText="1"/>
    </xf>
    <xf numFmtId="1" fontId="38" fillId="16" borderId="33" xfId="8" applyNumberFormat="1" applyFont="1" applyFill="1" applyBorder="1" applyAlignment="1">
      <alignment horizontal="center" vertical="center" wrapText="1"/>
    </xf>
    <xf numFmtId="1" fontId="38" fillId="16" borderId="39" xfId="8" applyNumberFormat="1" applyFont="1" applyFill="1" applyBorder="1" applyAlignment="1">
      <alignment horizontal="center" vertical="center" wrapText="1"/>
    </xf>
    <xf numFmtId="9" fontId="38" fillId="18" borderId="35" xfId="8" applyNumberFormat="1" applyFont="1" applyFill="1" applyBorder="1" applyAlignment="1">
      <alignment horizontal="center" vertical="top" wrapText="1"/>
    </xf>
    <xf numFmtId="166" fontId="38" fillId="18" borderId="45" xfId="11" applyNumberFormat="1" applyFont="1" applyFill="1" applyBorder="1" applyAlignment="1">
      <alignment horizontal="right" vertical="top" wrapText="1"/>
    </xf>
    <xf numFmtId="166" fontId="38" fillId="20" borderId="45" xfId="11" applyNumberFormat="1" applyFont="1" applyFill="1" applyBorder="1" applyAlignment="1">
      <alignment horizontal="right" vertical="top" wrapText="1"/>
    </xf>
    <xf numFmtId="9" fontId="38" fillId="18" borderId="34" xfId="8" applyNumberFormat="1" applyFont="1" applyFill="1" applyBorder="1" applyAlignment="1">
      <alignment horizontal="left" vertical="top" wrapText="1"/>
    </xf>
    <xf numFmtId="9" fontId="38" fillId="18" borderId="35" xfId="8" applyNumberFormat="1" applyFont="1" applyFill="1" applyBorder="1" applyAlignment="1">
      <alignment horizontal="left" vertical="top" wrapText="1"/>
    </xf>
    <xf numFmtId="9" fontId="42" fillId="16" borderId="35" xfId="13" applyNumberFormat="1" applyFont="1" applyFill="1" applyBorder="1" applyAlignment="1">
      <alignment horizontal="center" vertical="top" wrapText="1"/>
    </xf>
    <xf numFmtId="9" fontId="9" fillId="0" borderId="59" xfId="11" applyNumberFormat="1" applyFont="1" applyFill="1" applyBorder="1" applyAlignment="1">
      <alignment horizontal="right" vertical="top" wrapText="1"/>
    </xf>
    <xf numFmtId="9" fontId="21" fillId="0" borderId="55" xfId="11" applyNumberFormat="1" applyFont="1" applyFill="1" applyBorder="1" applyAlignment="1">
      <alignment horizontal="right" vertical="top" wrapText="1"/>
    </xf>
    <xf numFmtId="9" fontId="21" fillId="0" borderId="12" xfId="11" applyNumberFormat="1" applyFont="1" applyFill="1" applyBorder="1" applyAlignment="1">
      <alignment horizontal="right" vertical="top" wrapText="1"/>
    </xf>
    <xf numFmtId="9" fontId="21" fillId="0" borderId="56" xfId="11" applyNumberFormat="1" applyFont="1" applyFill="1" applyBorder="1" applyAlignment="1">
      <alignment horizontal="right" vertical="top" wrapText="1"/>
    </xf>
    <xf numFmtId="9" fontId="21" fillId="0" borderId="63" xfId="11" applyNumberFormat="1" applyFont="1" applyFill="1" applyBorder="1" applyAlignment="1">
      <alignment horizontal="right" vertical="top" wrapText="1"/>
    </xf>
    <xf numFmtId="9" fontId="12" fillId="0" borderId="2" xfId="11" applyNumberFormat="1" applyFont="1" applyFill="1" applyBorder="1" applyAlignment="1">
      <alignment horizontal="right" vertical="top" wrapText="1"/>
    </xf>
    <xf numFmtId="9" fontId="17" fillId="0" borderId="15" xfId="11" applyNumberFormat="1" applyFont="1" applyFill="1" applyBorder="1" applyAlignment="1">
      <alignment horizontal="right" vertical="top" wrapText="1"/>
    </xf>
    <xf numFmtId="9" fontId="12" fillId="0" borderId="87" xfId="11" applyNumberFormat="1" applyFont="1" applyFill="1" applyBorder="1" applyAlignment="1">
      <alignment horizontal="right" vertical="top" wrapText="1"/>
    </xf>
    <xf numFmtId="9" fontId="17" fillId="0" borderId="6" xfId="11" applyNumberFormat="1" applyFont="1" applyFill="1" applyBorder="1" applyAlignment="1">
      <alignment horizontal="right" vertical="top" wrapText="1"/>
    </xf>
    <xf numFmtId="9" fontId="12" fillId="0" borderId="16" xfId="11" applyNumberFormat="1" applyFont="1" applyFill="1" applyBorder="1" applyAlignment="1">
      <alignment horizontal="right" vertical="top" wrapText="1"/>
    </xf>
    <xf numFmtId="0" fontId="21" fillId="2" borderId="72" xfId="8" applyFont="1" applyFill="1" applyBorder="1" applyAlignment="1">
      <alignment horizontal="left" vertical="top" wrapText="1"/>
    </xf>
    <xf numFmtId="0" fontId="12" fillId="0" borderId="17" xfId="8" applyFont="1" applyFill="1" applyBorder="1" applyAlignment="1">
      <alignment horizontal="left" vertical="top" wrapText="1"/>
    </xf>
    <xf numFmtId="0" fontId="21" fillId="0" borderId="49" xfId="8" applyFont="1" applyFill="1" applyBorder="1" applyAlignment="1">
      <alignment horizontal="left" vertical="top" wrapText="1"/>
    </xf>
    <xf numFmtId="166" fontId="17" fillId="0" borderId="51" xfId="11" applyNumberFormat="1" applyFont="1" applyFill="1" applyBorder="1" applyAlignment="1">
      <alignment horizontal="right" vertical="top" wrapText="1"/>
    </xf>
    <xf numFmtId="166" fontId="17" fillId="0" borderId="49" xfId="11" applyNumberFormat="1" applyFont="1" applyFill="1" applyBorder="1" applyAlignment="1">
      <alignment horizontal="right" vertical="top" wrapText="1"/>
    </xf>
    <xf numFmtId="166" fontId="17" fillId="0" borderId="50" xfId="11" applyNumberFormat="1" applyFont="1" applyFill="1" applyBorder="1" applyAlignment="1">
      <alignment horizontal="right" vertical="top" wrapText="1"/>
    </xf>
    <xf numFmtId="9" fontId="17" fillId="0" borderId="49" xfId="8" applyNumberFormat="1" applyFont="1" applyBorder="1" applyAlignment="1">
      <alignment horizontal="right" vertical="top" wrapText="1"/>
    </xf>
    <xf numFmtId="9" fontId="17" fillId="0" borderId="50" xfId="8" applyNumberFormat="1" applyFont="1" applyBorder="1" applyAlignment="1">
      <alignment horizontal="right" vertical="top" wrapText="1"/>
    </xf>
    <xf numFmtId="9" fontId="17" fillId="0" borderId="51" xfId="8" applyNumberFormat="1" applyFont="1" applyBorder="1" applyAlignment="1">
      <alignment horizontal="right" vertical="top" wrapText="1"/>
    </xf>
    <xf numFmtId="9" fontId="17" fillId="0" borderId="66" xfId="8" applyNumberFormat="1" applyFont="1" applyBorder="1" applyAlignment="1">
      <alignment horizontal="right" vertical="top" wrapText="1"/>
    </xf>
    <xf numFmtId="166" fontId="21" fillId="0" borderId="12" xfId="11" applyNumberFormat="1" applyFont="1" applyFill="1" applyBorder="1" applyAlignment="1">
      <alignment vertical="top" wrapText="1"/>
    </xf>
    <xf numFmtId="3" fontId="14" fillId="0" borderId="9" xfId="0" applyNumberFormat="1" applyFont="1" applyBorder="1" applyAlignment="1"/>
    <xf numFmtId="166" fontId="17" fillId="0" borderId="9" xfId="11" applyNumberFormat="1" applyFont="1" applyFill="1" applyBorder="1" applyAlignment="1">
      <alignment vertical="top" wrapText="1"/>
    </xf>
    <xf numFmtId="3" fontId="14" fillId="0" borderId="9" xfId="8" applyNumberFormat="1" applyBorder="1" applyAlignment="1"/>
    <xf numFmtId="0" fontId="14" fillId="0" borderId="9" xfId="8" applyBorder="1" applyAlignment="1"/>
    <xf numFmtId="166" fontId="17" fillId="0" borderId="35" xfId="11" applyNumberFormat="1" applyFont="1" applyFill="1" applyBorder="1" applyAlignment="1">
      <alignment vertical="top" wrapText="1"/>
    </xf>
    <xf numFmtId="0" fontId="21" fillId="9" borderId="18" xfId="8" applyFont="1" applyFill="1" applyBorder="1" applyAlignment="1">
      <alignment horizontal="left" vertical="center"/>
    </xf>
    <xf numFmtId="0" fontId="17" fillId="2" borderId="36" xfId="8" applyFont="1" applyFill="1" applyBorder="1" applyAlignment="1">
      <alignment horizontal="left" vertical="top" wrapText="1"/>
    </xf>
    <xf numFmtId="0" fontId="17" fillId="2" borderId="48" xfId="8" applyFont="1" applyFill="1" applyBorder="1" applyAlignment="1">
      <alignment horizontal="left" vertical="top" wrapText="1"/>
    </xf>
    <xf numFmtId="0" fontId="17" fillId="2" borderId="102" xfId="8" applyFont="1" applyFill="1" applyBorder="1" applyAlignment="1">
      <alignment horizontal="left" vertical="top" wrapText="1"/>
    </xf>
    <xf numFmtId="9" fontId="17" fillId="2" borderId="36" xfId="8" applyNumberFormat="1" applyFont="1" applyFill="1" applyBorder="1" applyAlignment="1">
      <alignment horizontal="center" vertical="center" wrapText="1"/>
    </xf>
    <xf numFmtId="9" fontId="17" fillId="2" borderId="46" xfId="8" applyNumberFormat="1" applyFont="1" applyFill="1" applyBorder="1" applyAlignment="1">
      <alignment horizontal="center" vertical="center" wrapText="1"/>
    </xf>
    <xf numFmtId="9" fontId="17" fillId="2" borderId="48" xfId="8" applyNumberFormat="1" applyFont="1" applyFill="1" applyBorder="1" applyAlignment="1">
      <alignment horizontal="center" vertical="center" wrapText="1"/>
    </xf>
    <xf numFmtId="9" fontId="17" fillId="2" borderId="83" xfId="8" applyNumberFormat="1" applyFont="1" applyFill="1" applyBorder="1" applyAlignment="1">
      <alignment horizontal="center" vertical="center" wrapText="1"/>
    </xf>
    <xf numFmtId="9" fontId="17" fillId="2" borderId="102" xfId="8" applyNumberFormat="1" applyFont="1" applyFill="1" applyBorder="1" applyAlignment="1">
      <alignment horizontal="center" vertical="center" wrapText="1"/>
    </xf>
    <xf numFmtId="9" fontId="17" fillId="2" borderId="103" xfId="8" applyNumberFormat="1" applyFont="1" applyFill="1" applyBorder="1" applyAlignment="1">
      <alignment horizontal="center" vertical="center" wrapText="1"/>
    </xf>
    <xf numFmtId="9" fontId="17" fillId="2" borderId="29" xfId="8" applyNumberFormat="1" applyFont="1" applyFill="1" applyBorder="1" applyAlignment="1">
      <alignment horizontal="center" vertical="center" wrapText="1"/>
    </xf>
    <xf numFmtId="9" fontId="17" fillId="2" borderId="84" xfId="8" applyNumberFormat="1" applyFont="1" applyFill="1" applyBorder="1" applyAlignment="1">
      <alignment horizontal="center" vertical="center" wrapText="1"/>
    </xf>
    <xf numFmtId="166" fontId="12" fillId="0" borderId="36" xfId="11" applyNumberFormat="1" applyFont="1" applyFill="1" applyBorder="1" applyAlignment="1">
      <alignment horizontal="right" vertical="top" wrapText="1"/>
    </xf>
    <xf numFmtId="166" fontId="12" fillId="0" borderId="29" xfId="11" applyNumberFormat="1" applyFont="1" applyFill="1" applyBorder="1" applyAlignment="1">
      <alignment horizontal="right" vertical="top" wrapText="1"/>
    </xf>
    <xf numFmtId="166" fontId="12" fillId="0" borderId="46" xfId="11" applyNumberFormat="1" applyFont="1" applyFill="1" applyBorder="1" applyAlignment="1">
      <alignment horizontal="right" vertical="top" wrapText="1"/>
    </xf>
    <xf numFmtId="166" fontId="12" fillId="0" borderId="48" xfId="11" applyNumberFormat="1" applyFont="1" applyFill="1" applyBorder="1" applyAlignment="1">
      <alignment horizontal="right" vertical="top" wrapText="1"/>
    </xf>
    <xf numFmtId="166" fontId="12" fillId="0" borderId="83" xfId="11" applyNumberFormat="1" applyFont="1" applyFill="1" applyBorder="1" applyAlignment="1">
      <alignment horizontal="right" vertical="top" wrapText="1"/>
    </xf>
    <xf numFmtId="166" fontId="17" fillId="0" borderId="102" xfId="11" applyNumberFormat="1" applyFont="1" applyBorder="1" applyAlignment="1">
      <alignment horizontal="right" vertical="top" wrapText="1"/>
    </xf>
    <xf numFmtId="166" fontId="17" fillId="0" borderId="84" xfId="11" applyNumberFormat="1" applyFont="1" applyBorder="1" applyAlignment="1">
      <alignment horizontal="right" vertical="top" wrapText="1"/>
    </xf>
    <xf numFmtId="166" fontId="17" fillId="0" borderId="103" xfId="11" applyNumberFormat="1" applyFont="1" applyBorder="1" applyAlignment="1">
      <alignment horizontal="right" vertical="top" wrapText="1"/>
    </xf>
    <xf numFmtId="0" fontId="6" fillId="0" borderId="48" xfId="8" applyFont="1" applyBorder="1"/>
    <xf numFmtId="0" fontId="6" fillId="0" borderId="102" xfId="8" applyFont="1" applyBorder="1"/>
    <xf numFmtId="9" fontId="6" fillId="0" borderId="83" xfId="8" applyNumberFormat="1" applyFont="1" applyBorder="1"/>
    <xf numFmtId="9" fontId="6" fillId="0" borderId="103" xfId="8" applyNumberFormat="1" applyFont="1" applyBorder="1"/>
    <xf numFmtId="0" fontId="10" fillId="0" borderId="69" xfId="8" applyFont="1" applyBorder="1"/>
    <xf numFmtId="9" fontId="10" fillId="0" borderId="71" xfId="8" applyNumberFormat="1" applyFont="1" applyBorder="1"/>
    <xf numFmtId="0" fontId="12" fillId="8" borderId="1" xfId="8" applyFont="1" applyFill="1" applyAlignment="1"/>
    <xf numFmtId="0" fontId="31" fillId="14" borderId="17" xfId="0" applyFont="1" applyFill="1" applyBorder="1" applyAlignment="1" applyProtection="1">
      <alignment horizontal="left" vertical="center" wrapText="1"/>
    </xf>
    <xf numFmtId="0" fontId="31" fillId="14" borderId="23" xfId="0" applyFont="1" applyFill="1" applyBorder="1" applyAlignment="1" applyProtection="1">
      <alignment horizontal="left" vertical="center" wrapText="1"/>
    </xf>
    <xf numFmtId="0" fontId="20" fillId="0" borderId="17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9" fillId="0" borderId="22" xfId="3" applyFont="1" applyBorder="1" applyAlignment="1">
      <alignment horizontal="left" vertical="center" wrapText="1"/>
    </xf>
    <xf numFmtId="0" fontId="19" fillId="0" borderId="21" xfId="3" applyFont="1" applyBorder="1" applyAlignment="1">
      <alignment horizontal="left" vertical="center" wrapText="1"/>
    </xf>
    <xf numFmtId="0" fontId="25" fillId="16" borderId="28" xfId="7" applyFont="1" applyFill="1" applyBorder="1" applyAlignment="1">
      <alignment horizontal="center" vertical="top" wrapText="1"/>
    </xf>
    <xf numFmtId="0" fontId="25" fillId="16" borderId="1" xfId="7" applyFont="1" applyFill="1" applyBorder="1" applyAlignment="1">
      <alignment horizontal="center" vertical="top" wrapText="1"/>
    </xf>
    <xf numFmtId="0" fontId="25" fillId="16" borderId="13" xfId="7" applyFont="1" applyFill="1" applyBorder="1" applyAlignment="1">
      <alignment horizontal="center" vertical="top" wrapText="1"/>
    </xf>
    <xf numFmtId="0" fontId="25" fillId="16" borderId="14" xfId="7" applyFont="1" applyFill="1" applyBorder="1" applyAlignment="1">
      <alignment horizontal="center" vertical="top" wrapText="1"/>
    </xf>
    <xf numFmtId="0" fontId="37" fillId="15" borderId="1" xfId="3" applyFont="1" applyFill="1" applyBorder="1" applyAlignment="1">
      <alignment horizontal="center" vertical="center"/>
    </xf>
    <xf numFmtId="0" fontId="25" fillId="16" borderId="10" xfId="7" applyFont="1" applyFill="1" applyBorder="1" applyAlignment="1">
      <alignment horizontal="center" vertical="top"/>
    </xf>
    <xf numFmtId="0" fontId="25" fillId="16" borderId="11" xfId="7" applyFont="1" applyFill="1" applyBorder="1" applyAlignment="1">
      <alignment horizontal="center" vertical="top"/>
    </xf>
    <xf numFmtId="0" fontId="25" fillId="16" borderId="12" xfId="7" applyFont="1" applyFill="1" applyBorder="1" applyAlignment="1">
      <alignment horizontal="center" vertical="top"/>
    </xf>
    <xf numFmtId="0" fontId="25" fillId="16" borderId="10" xfId="7" applyFont="1" applyFill="1" applyBorder="1" applyAlignment="1">
      <alignment horizontal="center" vertical="top" wrapText="1"/>
    </xf>
    <xf numFmtId="0" fontId="25" fillId="16" borderId="11" xfId="7" applyFont="1" applyFill="1" applyBorder="1" applyAlignment="1">
      <alignment horizontal="center" vertical="top" wrapText="1"/>
    </xf>
    <xf numFmtId="0" fontId="25" fillId="16" borderId="12" xfId="7" applyFont="1" applyFill="1" applyBorder="1" applyAlignment="1">
      <alignment horizontal="center" vertical="top" wrapText="1"/>
    </xf>
    <xf numFmtId="9" fontId="17" fillId="2" borderId="46" xfId="8" applyNumberFormat="1" applyFont="1" applyFill="1" applyBorder="1" applyAlignment="1">
      <alignment horizontal="center" vertical="center" wrapText="1"/>
    </xf>
    <xf numFmtId="9" fontId="17" fillId="2" borderId="83" xfId="8" applyNumberFormat="1" applyFont="1" applyFill="1" applyBorder="1" applyAlignment="1">
      <alignment horizontal="center" vertical="center" wrapText="1"/>
    </xf>
    <xf numFmtId="9" fontId="17" fillId="2" borderId="103" xfId="8" applyNumberFormat="1" applyFont="1" applyFill="1" applyBorder="1" applyAlignment="1">
      <alignment horizontal="center" vertical="center" wrapText="1"/>
    </xf>
    <xf numFmtId="9" fontId="38" fillId="18" borderId="30" xfId="8" applyNumberFormat="1" applyFont="1" applyFill="1" applyBorder="1" applyAlignment="1">
      <alignment horizontal="left" vertical="top" wrapText="1"/>
    </xf>
    <xf numFmtId="9" fontId="38" fillId="18" borderId="32" xfId="8" applyNumberFormat="1" applyFont="1" applyFill="1" applyBorder="1" applyAlignment="1">
      <alignment horizontal="left" vertical="top" wrapText="1"/>
    </xf>
    <xf numFmtId="9" fontId="38" fillId="18" borderId="45" xfId="8" applyNumberFormat="1" applyFont="1" applyFill="1" applyBorder="1" applyAlignment="1">
      <alignment horizontal="left" vertical="top" wrapText="1"/>
    </xf>
    <xf numFmtId="9" fontId="38" fillId="18" borderId="9" xfId="8" applyNumberFormat="1" applyFont="1" applyFill="1" applyBorder="1" applyAlignment="1">
      <alignment horizontal="left" vertical="top" wrapText="1"/>
    </xf>
    <xf numFmtId="0" fontId="39" fillId="19" borderId="45" xfId="9" applyFont="1" applyFill="1" applyBorder="1" applyAlignment="1">
      <alignment horizontal="center" vertical="top" wrapText="1"/>
    </xf>
    <xf numFmtId="0" fontId="39" fillId="19" borderId="9" xfId="9" applyFont="1" applyFill="1" applyBorder="1" applyAlignment="1">
      <alignment horizontal="center" vertical="top" wrapText="1"/>
    </xf>
    <xf numFmtId="9" fontId="40" fillId="18" borderId="45" xfId="8" applyNumberFormat="1" applyFont="1" applyFill="1" applyBorder="1" applyAlignment="1">
      <alignment horizontal="center" vertical="top" wrapText="1"/>
    </xf>
    <xf numFmtId="9" fontId="40" fillId="18" borderId="9" xfId="8" applyNumberFormat="1" applyFont="1" applyFill="1" applyBorder="1" applyAlignment="1">
      <alignment horizontal="center" vertical="top" wrapText="1"/>
    </xf>
    <xf numFmtId="0" fontId="17" fillId="0" borderId="36" xfId="8" applyFont="1" applyFill="1" applyBorder="1" applyAlignment="1">
      <alignment horizontal="center" vertical="top" wrapText="1"/>
    </xf>
    <xf numFmtId="0" fontId="17" fillId="0" borderId="29" xfId="8" applyFont="1" applyFill="1" applyBorder="1" applyAlignment="1">
      <alignment horizontal="center" vertical="top" wrapText="1"/>
    </xf>
    <xf numFmtId="0" fontId="17" fillId="0" borderId="46" xfId="8" applyFont="1" applyFill="1" applyBorder="1" applyAlignment="1">
      <alignment horizontal="center" vertical="top" wrapText="1"/>
    </xf>
    <xf numFmtId="9" fontId="12" fillId="0" borderId="67" xfId="11" applyNumberFormat="1" applyFont="1" applyFill="1" applyBorder="1" applyAlignment="1">
      <alignment horizontal="center" vertical="top" wrapText="1"/>
    </xf>
    <xf numFmtId="9" fontId="12" fillId="0" borderId="68" xfId="11" applyNumberFormat="1" applyFont="1" applyFill="1" applyBorder="1" applyAlignment="1">
      <alignment horizontal="center" vertical="top" wrapText="1"/>
    </xf>
    <xf numFmtId="9" fontId="12" fillId="0" borderId="78" xfId="11" applyNumberFormat="1" applyFont="1" applyFill="1" applyBorder="1" applyAlignment="1">
      <alignment horizontal="center" vertical="top" wrapText="1"/>
    </xf>
    <xf numFmtId="9" fontId="17" fillId="0" borderId="9" xfId="8" applyNumberFormat="1" applyFont="1" applyFill="1" applyBorder="1" applyAlignment="1">
      <alignment horizontal="left" vertical="top" wrapText="1"/>
    </xf>
    <xf numFmtId="0" fontId="30" fillId="0" borderId="10" xfId="9" applyFill="1" applyBorder="1" applyAlignment="1">
      <alignment horizontal="center" vertical="top" wrapText="1"/>
    </xf>
    <xf numFmtId="0" fontId="30" fillId="0" borderId="11" xfId="9" applyFill="1" applyBorder="1" applyAlignment="1">
      <alignment horizontal="center" vertical="top" wrapText="1"/>
    </xf>
    <xf numFmtId="0" fontId="30" fillId="0" borderId="12" xfId="9" applyFill="1" applyBorder="1" applyAlignment="1">
      <alignment horizontal="center" vertical="top" wrapText="1"/>
    </xf>
    <xf numFmtId="0" fontId="27" fillId="0" borderId="9" xfId="8" applyFont="1" applyFill="1" applyBorder="1" applyAlignment="1">
      <alignment horizontal="center" vertical="top" wrapText="1"/>
    </xf>
    <xf numFmtId="9" fontId="17" fillId="2" borderId="6" xfId="8" applyNumberFormat="1" applyFont="1" applyFill="1" applyBorder="1" applyAlignment="1">
      <alignment horizontal="left" vertical="top" wrapText="1"/>
    </xf>
    <xf numFmtId="9" fontId="17" fillId="2" borderId="8" xfId="8" applyNumberFormat="1" applyFont="1" applyFill="1" applyBorder="1" applyAlignment="1">
      <alignment horizontal="left" vertical="top" wrapText="1"/>
    </xf>
    <xf numFmtId="9" fontId="17" fillId="2" borderId="7" xfId="8" applyNumberFormat="1" applyFont="1" applyFill="1" applyBorder="1" applyAlignment="1">
      <alignment horizontal="left" vertical="top" wrapText="1"/>
    </xf>
    <xf numFmtId="0" fontId="21" fillId="17" borderId="85" xfId="8" applyFont="1" applyFill="1" applyBorder="1" applyAlignment="1">
      <alignment horizontal="center" vertical="center" wrapText="1"/>
    </xf>
    <xf numFmtId="0" fontId="21" fillId="17" borderId="86" xfId="8" applyFont="1" applyFill="1" applyBorder="1" applyAlignment="1">
      <alignment horizontal="center" vertical="center" wrapText="1"/>
    </xf>
    <xf numFmtId="0" fontId="21" fillId="17" borderId="36" xfId="8" applyFont="1" applyFill="1" applyBorder="1" applyAlignment="1">
      <alignment horizontal="center" vertical="center" wrapText="1"/>
    </xf>
    <xf numFmtId="0" fontId="21" fillId="17" borderId="29" xfId="8" applyFont="1" applyFill="1" applyBorder="1" applyAlignment="1">
      <alignment horizontal="center" vertical="center" wrapText="1"/>
    </xf>
    <xf numFmtId="0" fontId="21" fillId="17" borderId="30" xfId="8" applyFont="1" applyFill="1" applyBorder="1" applyAlignment="1">
      <alignment horizontal="center" vertical="center" wrapText="1"/>
    </xf>
    <xf numFmtId="0" fontId="21" fillId="17" borderId="31" xfId="8" applyFont="1" applyFill="1" applyBorder="1" applyAlignment="1">
      <alignment horizontal="center" vertical="center" wrapText="1"/>
    </xf>
    <xf numFmtId="0" fontId="9" fillId="10" borderId="36" xfId="8" applyFont="1" applyFill="1" applyBorder="1" applyAlignment="1">
      <alignment horizontal="center" vertical="center" wrapText="1"/>
    </xf>
    <xf numFmtId="0" fontId="9" fillId="10" borderId="29" xfId="8" applyFont="1" applyFill="1" applyBorder="1" applyAlignment="1">
      <alignment horizontal="center" vertical="center" wrapText="1"/>
    </xf>
    <xf numFmtId="0" fontId="9" fillId="10" borderId="46" xfId="8" applyFont="1" applyFill="1" applyBorder="1" applyAlignment="1">
      <alignment horizontal="center" vertical="center" wrapText="1"/>
    </xf>
    <xf numFmtId="9" fontId="17" fillId="2" borderId="10" xfId="8" applyNumberFormat="1" applyFont="1" applyFill="1" applyBorder="1" applyAlignment="1">
      <alignment horizontal="left" vertical="top" wrapText="1"/>
    </xf>
    <xf numFmtId="9" fontId="17" fillId="2" borderId="11" xfId="8" applyNumberFormat="1" applyFont="1" applyFill="1" applyBorder="1" applyAlignment="1">
      <alignment horizontal="left" vertical="top" wrapText="1"/>
    </xf>
    <xf numFmtId="9" fontId="17" fillId="2" borderId="12" xfId="8" applyNumberFormat="1" applyFont="1" applyFill="1" applyBorder="1" applyAlignment="1">
      <alignment horizontal="left" vertical="top" wrapText="1"/>
    </xf>
    <xf numFmtId="1" fontId="12" fillId="0" borderId="67" xfId="11" applyNumberFormat="1" applyFont="1" applyFill="1" applyBorder="1" applyAlignment="1">
      <alignment horizontal="center" vertical="top" wrapText="1"/>
    </xf>
    <xf numFmtId="1" fontId="12" fillId="0" borderId="68" xfId="11" applyNumberFormat="1" applyFont="1" applyFill="1" applyBorder="1" applyAlignment="1">
      <alignment horizontal="center" vertical="top" wrapText="1"/>
    </xf>
    <xf numFmtId="1" fontId="12" fillId="0" borderId="78" xfId="11" applyNumberFormat="1" applyFont="1" applyFill="1" applyBorder="1" applyAlignment="1">
      <alignment horizontal="center" vertical="top" wrapText="1"/>
    </xf>
    <xf numFmtId="0" fontId="38" fillId="16" borderId="32" xfId="8" applyFont="1" applyFill="1" applyBorder="1" applyAlignment="1">
      <alignment horizontal="left" vertical="top" wrapText="1"/>
    </xf>
    <xf numFmtId="0" fontId="38" fillId="16" borderId="9" xfId="8" applyFont="1" applyFill="1" applyBorder="1" applyAlignment="1">
      <alignment horizontal="left" vertical="top" wrapText="1"/>
    </xf>
    <xf numFmtId="1" fontId="17" fillId="0" borderId="9" xfId="8" applyNumberFormat="1" applyFont="1" applyFill="1" applyBorder="1" applyAlignment="1">
      <alignment horizontal="center" vertical="center" wrapText="1"/>
    </xf>
    <xf numFmtId="9" fontId="39" fillId="19" borderId="45" xfId="13" applyNumberFormat="1" applyFont="1" applyFill="1" applyBorder="1" applyAlignment="1">
      <alignment horizontal="center" vertical="top" wrapText="1"/>
    </xf>
    <xf numFmtId="9" fontId="39" fillId="19" borderId="9" xfId="13" applyNumberFormat="1" applyFont="1" applyFill="1" applyBorder="1" applyAlignment="1">
      <alignment horizontal="center" vertical="top" wrapText="1"/>
    </xf>
    <xf numFmtId="9" fontId="38" fillId="18" borderId="9" xfId="8" applyNumberFormat="1" applyFont="1" applyFill="1" applyBorder="1" applyAlignment="1">
      <alignment horizontal="center" vertical="top" wrapText="1"/>
    </xf>
    <xf numFmtId="9" fontId="38" fillId="18" borderId="35" xfId="8" applyNumberFormat="1" applyFont="1" applyFill="1" applyBorder="1" applyAlignment="1">
      <alignment horizontal="center" vertical="top" wrapText="1"/>
    </xf>
    <xf numFmtId="0" fontId="38" fillId="16" borderId="34" xfId="8" applyFont="1" applyFill="1" applyBorder="1" applyAlignment="1">
      <alignment horizontal="left" vertical="top" wrapText="1"/>
    </xf>
    <xf numFmtId="0" fontId="38" fillId="16" borderId="35" xfId="8" applyFont="1" applyFill="1" applyBorder="1" applyAlignment="1">
      <alignment horizontal="left" vertical="top" wrapText="1"/>
    </xf>
    <xf numFmtId="0" fontId="38" fillId="16" borderId="9" xfId="8" applyFont="1" applyFill="1" applyBorder="1" applyAlignment="1">
      <alignment horizontal="center" vertical="top" wrapText="1"/>
    </xf>
    <xf numFmtId="0" fontId="38" fillId="16" borderId="35" xfId="8" applyFont="1" applyFill="1" applyBorder="1" applyAlignment="1">
      <alignment horizontal="center" vertical="top" wrapText="1"/>
    </xf>
    <xf numFmtId="0" fontId="38" fillId="16" borderId="45" xfId="8" applyFont="1" applyFill="1" applyBorder="1" applyAlignment="1">
      <alignment horizontal="left" vertical="top" wrapText="1"/>
    </xf>
    <xf numFmtId="0" fontId="17" fillId="0" borderId="45" xfId="8" applyFont="1" applyBorder="1" applyAlignment="1">
      <alignment horizontal="left" vertical="top" wrapText="1"/>
    </xf>
    <xf numFmtId="0" fontId="17" fillId="0" borderId="9" xfId="8" applyFont="1" applyBorder="1" applyAlignment="1">
      <alignment horizontal="left" vertical="top" wrapText="1"/>
    </xf>
    <xf numFmtId="0" fontId="17" fillId="0" borderId="10" xfId="8" applyFont="1" applyBorder="1" applyAlignment="1">
      <alignment horizontal="left" vertical="top" wrapText="1"/>
    </xf>
    <xf numFmtId="0" fontId="17" fillId="0" borderId="35" xfId="8" applyFont="1" applyBorder="1" applyAlignment="1">
      <alignment horizontal="left" vertical="top" wrapText="1"/>
    </xf>
    <xf numFmtId="0" fontId="17" fillId="0" borderId="63" xfId="8" applyFont="1" applyBorder="1" applyAlignment="1">
      <alignment horizontal="left" vertical="top" wrapText="1"/>
    </xf>
    <xf numFmtId="0" fontId="17" fillId="0" borderId="15" xfId="8" applyFont="1" applyBorder="1" applyAlignment="1">
      <alignment horizontal="left" vertical="top" wrapText="1"/>
    </xf>
    <xf numFmtId="0" fontId="17" fillId="0" borderId="41" xfId="8" applyFont="1" applyBorder="1" applyAlignment="1">
      <alignment horizontal="left" vertical="top" wrapText="1"/>
    </xf>
    <xf numFmtId="0" fontId="6" fillId="8" borderId="1" xfId="8" applyFont="1" applyFill="1" applyAlignment="1">
      <alignment horizontal="left" wrapText="1"/>
    </xf>
    <xf numFmtId="0" fontId="12" fillId="8" borderId="1" xfId="8" applyFont="1" applyFill="1" applyAlignment="1">
      <alignment horizontal="left" wrapText="1"/>
    </xf>
    <xf numFmtId="0" fontId="38" fillId="16" borderId="30" xfId="8" applyFont="1" applyFill="1" applyBorder="1" applyAlignment="1">
      <alignment horizontal="left" vertical="top" wrapText="1"/>
    </xf>
    <xf numFmtId="0" fontId="38" fillId="16" borderId="45" xfId="8" applyFont="1" applyFill="1" applyBorder="1" applyAlignment="1">
      <alignment horizontal="center" vertical="top" wrapText="1"/>
    </xf>
    <xf numFmtId="0" fontId="39" fillId="16" borderId="9" xfId="9" applyFont="1" applyFill="1" applyBorder="1" applyAlignment="1">
      <alignment horizontal="center" vertical="top" wrapText="1"/>
    </xf>
    <xf numFmtId="0" fontId="39" fillId="16" borderId="35" xfId="9" applyFont="1" applyFill="1" applyBorder="1" applyAlignment="1">
      <alignment horizontal="center" vertical="top" wrapText="1"/>
    </xf>
    <xf numFmtId="0" fontId="38" fillId="18" borderId="44" xfId="8" applyFont="1" applyFill="1" applyBorder="1" applyAlignment="1">
      <alignment horizontal="center" vertical="top" wrapText="1"/>
    </xf>
    <xf numFmtId="0" fontId="38" fillId="18" borderId="47" xfId="8" applyFont="1" applyFill="1" applyBorder="1" applyAlignment="1">
      <alignment horizontal="center" vertical="top" wrapText="1"/>
    </xf>
    <xf numFmtId="0" fontId="38" fillId="18" borderId="55" xfId="8" applyFont="1" applyFill="1" applyBorder="1" applyAlignment="1">
      <alignment horizontal="center" vertical="top" wrapText="1"/>
    </xf>
    <xf numFmtId="0" fontId="39" fillId="19" borderId="45" xfId="10" applyFont="1" applyFill="1" applyBorder="1" applyAlignment="1">
      <alignment horizontal="center" vertical="top" wrapText="1"/>
    </xf>
    <xf numFmtId="0" fontId="39" fillId="19" borderId="9" xfId="10" applyFont="1" applyFill="1" applyBorder="1" applyAlignment="1">
      <alignment horizontal="center" vertical="top" wrapText="1"/>
    </xf>
    <xf numFmtId="0" fontId="12" fillId="0" borderId="57" xfId="8" applyFont="1" applyFill="1" applyBorder="1" applyAlignment="1">
      <alignment horizontal="left" vertical="top" wrapText="1"/>
    </xf>
    <xf numFmtId="0" fontId="12" fillId="0" borderId="11" xfId="8" applyFont="1" applyFill="1" applyBorder="1" applyAlignment="1">
      <alignment horizontal="left" vertical="top" wrapText="1"/>
    </xf>
    <xf numFmtId="0" fontId="12" fillId="0" borderId="60" xfId="8" applyFont="1" applyFill="1" applyBorder="1" applyAlignment="1">
      <alignment horizontal="left" vertical="top" wrapText="1"/>
    </xf>
    <xf numFmtId="0" fontId="17" fillId="0" borderId="45" xfId="8" applyFont="1" applyFill="1" applyBorder="1" applyAlignment="1">
      <alignment horizontal="left" vertical="top" wrapText="1"/>
    </xf>
    <xf numFmtId="0" fontId="17" fillId="0" borderId="9" xfId="8" applyFont="1" applyFill="1" applyBorder="1" applyAlignment="1">
      <alignment horizontal="left" vertical="top" wrapText="1"/>
    </xf>
    <xf numFmtId="0" fontId="17" fillId="0" borderId="35" xfId="8" applyFont="1" applyFill="1" applyBorder="1" applyAlignment="1">
      <alignment horizontal="left" vertical="top" wrapText="1"/>
    </xf>
    <xf numFmtId="0" fontId="38" fillId="18" borderId="32" xfId="8" applyFont="1" applyFill="1" applyBorder="1" applyAlignment="1">
      <alignment vertical="top" wrapText="1"/>
    </xf>
    <xf numFmtId="0" fontId="38" fillId="18" borderId="9" xfId="8" applyFont="1" applyFill="1" applyBorder="1" applyAlignment="1">
      <alignment vertical="top" wrapText="1"/>
    </xf>
    <xf numFmtId="0" fontId="39" fillId="19" borderId="9" xfId="9" applyFont="1" applyFill="1" applyBorder="1" applyAlignment="1">
      <alignment horizontal="center" vertical="center" wrapText="1"/>
    </xf>
    <xf numFmtId="0" fontId="9" fillId="2" borderId="1" xfId="8" applyFont="1" applyFill="1"/>
    <xf numFmtId="0" fontId="8" fillId="0" borderId="1" xfId="8" applyFont="1"/>
    <xf numFmtId="0" fontId="38" fillId="18" borderId="30" xfId="8" applyFont="1" applyFill="1" applyBorder="1" applyAlignment="1">
      <alignment vertical="top" wrapText="1"/>
    </xf>
    <xf numFmtId="0" fontId="39" fillId="16" borderId="45" xfId="9" applyFont="1" applyFill="1" applyBorder="1" applyAlignment="1">
      <alignment horizontal="center" vertical="top" wrapText="1"/>
    </xf>
    <xf numFmtId="0" fontId="38" fillId="18" borderId="34" xfId="8" applyFont="1" applyFill="1" applyBorder="1" applyAlignment="1">
      <alignment vertical="top" wrapText="1"/>
    </xf>
    <xf numFmtId="0" fontId="28" fillId="0" borderId="57" xfId="10" applyFill="1" applyBorder="1" applyAlignment="1">
      <alignment horizontal="center" vertical="center" wrapText="1"/>
    </xf>
    <xf numFmtId="0" fontId="28" fillId="0" borderId="11" xfId="10" applyFill="1" applyBorder="1" applyAlignment="1">
      <alignment horizontal="center" vertical="center" wrapText="1"/>
    </xf>
    <xf numFmtId="0" fontId="28" fillId="0" borderId="60" xfId="10" applyFill="1" applyBorder="1" applyAlignment="1">
      <alignment horizontal="center" vertical="center" wrapText="1"/>
    </xf>
    <xf numFmtId="0" fontId="17" fillId="2" borderId="45" xfId="8" applyFont="1" applyFill="1" applyBorder="1" applyAlignment="1">
      <alignment vertical="top" wrapText="1"/>
    </xf>
    <xf numFmtId="0" fontId="17" fillId="2" borderId="9" xfId="8" applyFont="1" applyFill="1" applyBorder="1" applyAlignment="1">
      <alignment vertical="top" wrapText="1"/>
    </xf>
    <xf numFmtId="0" fontId="17" fillId="2" borderId="35" xfId="8" applyFont="1" applyFill="1" applyBorder="1" applyAlignment="1">
      <alignment vertical="top" wrapText="1"/>
    </xf>
    <xf numFmtId="0" fontId="17" fillId="0" borderId="45" xfId="8" applyFont="1" applyFill="1" applyBorder="1" applyAlignment="1">
      <alignment vertical="top" wrapText="1"/>
    </xf>
    <xf numFmtId="0" fontId="17" fillId="0" borderId="9" xfId="8" applyFont="1" applyFill="1" applyBorder="1" applyAlignment="1">
      <alignment vertical="top" wrapText="1"/>
    </xf>
    <xf numFmtId="0" fontId="17" fillId="0" borderId="35" xfId="8" applyFont="1" applyFill="1" applyBorder="1" applyAlignment="1">
      <alignment vertical="top" wrapText="1"/>
    </xf>
    <xf numFmtId="0" fontId="17" fillId="0" borderId="10" xfId="8" applyFont="1" applyFill="1" applyBorder="1" applyAlignment="1">
      <alignment vertical="top" wrapText="1"/>
    </xf>
    <xf numFmtId="0" fontId="12" fillId="0" borderId="45" xfId="8" applyFont="1" applyFill="1" applyBorder="1" applyAlignment="1">
      <alignment vertical="top" wrapText="1"/>
    </xf>
    <xf numFmtId="0" fontId="12" fillId="0" borderId="9" xfId="8" applyFont="1" applyFill="1" applyBorder="1" applyAlignment="1">
      <alignment vertical="top" wrapText="1"/>
    </xf>
    <xf numFmtId="0" fontId="12" fillId="0" borderId="10" xfId="8" applyFont="1" applyFill="1" applyBorder="1" applyAlignment="1">
      <alignment vertical="top" wrapText="1"/>
    </xf>
    <xf numFmtId="0" fontId="12" fillId="0" borderId="35" xfId="8" applyFont="1" applyFill="1" applyBorder="1" applyAlignment="1">
      <alignment vertical="top" wrapText="1"/>
    </xf>
    <xf numFmtId="0" fontId="9" fillId="10" borderId="69" xfId="8" applyFont="1" applyFill="1" applyBorder="1" applyAlignment="1">
      <alignment horizontal="center" vertical="center" wrapText="1"/>
    </xf>
    <xf numFmtId="0" fontId="9" fillId="10" borderId="70" xfId="8" applyFont="1" applyFill="1" applyBorder="1" applyAlignment="1">
      <alignment horizontal="center" vertical="center" wrapText="1"/>
    </xf>
    <xf numFmtId="0" fontId="9" fillId="10" borderId="71" xfId="8" applyFont="1" applyFill="1" applyBorder="1" applyAlignment="1">
      <alignment horizontal="center" vertical="center" wrapText="1"/>
    </xf>
    <xf numFmtId="0" fontId="17" fillId="0" borderId="44" xfId="8" applyFont="1" applyFill="1" applyBorder="1" applyAlignment="1">
      <alignment horizontal="center" vertical="top" wrapText="1"/>
    </xf>
    <xf numFmtId="0" fontId="17" fillId="0" borderId="57" xfId="8" applyFont="1" applyFill="1" applyBorder="1" applyAlignment="1">
      <alignment horizontal="center" vertical="top" wrapText="1"/>
    </xf>
    <xf numFmtId="0" fontId="17" fillId="0" borderId="96" xfId="8" applyFont="1" applyFill="1" applyBorder="1" applyAlignment="1">
      <alignment horizontal="center" vertical="top" wrapText="1"/>
    </xf>
    <xf numFmtId="0" fontId="38" fillId="16" borderId="30" xfId="8" applyFont="1" applyFill="1" applyBorder="1" applyAlignment="1">
      <alignment vertical="top" wrapText="1"/>
    </xf>
    <xf numFmtId="0" fontId="38" fillId="16" borderId="32" xfId="8" applyFont="1" applyFill="1" applyBorder="1" applyAlignment="1">
      <alignment vertical="top" wrapText="1"/>
    </xf>
    <xf numFmtId="0" fontId="38" fillId="16" borderId="45" xfId="8" applyFont="1" applyFill="1" applyBorder="1" applyAlignment="1">
      <alignment vertical="top" wrapText="1"/>
    </xf>
    <xf numFmtId="0" fontId="38" fillId="16" borderId="9" xfId="8" applyFont="1" applyFill="1" applyBorder="1" applyAlignment="1">
      <alignment vertical="top" wrapText="1"/>
    </xf>
    <xf numFmtId="0" fontId="39" fillId="16" borderId="45" xfId="10" applyFont="1" applyFill="1" applyBorder="1" applyAlignment="1">
      <alignment horizontal="center" vertical="center" wrapText="1"/>
    </xf>
    <xf numFmtId="0" fontId="39" fillId="16" borderId="9" xfId="10" applyFont="1" applyFill="1" applyBorder="1" applyAlignment="1">
      <alignment horizontal="center" vertical="center" wrapText="1"/>
    </xf>
    <xf numFmtId="0" fontId="17" fillId="2" borderId="12" xfId="8" applyFont="1" applyFill="1" applyBorder="1" applyAlignment="1">
      <alignment horizontal="left" vertical="top" wrapText="1"/>
    </xf>
    <xf numFmtId="0" fontId="17" fillId="2" borderId="9" xfId="8" applyFont="1" applyFill="1" applyBorder="1" applyAlignment="1">
      <alignment horizontal="left" vertical="top" wrapText="1"/>
    </xf>
    <xf numFmtId="0" fontId="30" fillId="0" borderId="9" xfId="9" applyFill="1" applyBorder="1" applyAlignment="1">
      <alignment horizontal="center" vertical="top" wrapText="1"/>
    </xf>
    <xf numFmtId="0" fontId="12" fillId="2" borderId="11" xfId="8" applyFont="1" applyFill="1" applyBorder="1" applyAlignment="1">
      <alignment horizontal="center" vertical="top" wrapText="1"/>
    </xf>
    <xf numFmtId="0" fontId="12" fillId="2" borderId="12" xfId="8" applyFont="1" applyFill="1" applyBorder="1" applyAlignment="1">
      <alignment horizontal="center" vertical="top" wrapText="1"/>
    </xf>
    <xf numFmtId="0" fontId="17" fillId="0" borderId="12" xfId="8" applyFont="1" applyFill="1" applyBorder="1" applyAlignment="1">
      <alignment horizontal="center" vertical="top" wrapText="1"/>
    </xf>
    <xf numFmtId="0" fontId="17" fillId="0" borderId="9" xfId="8" applyFont="1" applyFill="1" applyBorder="1" applyAlignment="1">
      <alignment horizontal="center" vertical="top" wrapText="1"/>
    </xf>
    <xf numFmtId="0" fontId="17" fillId="2" borderId="12" xfId="8" applyFont="1" applyFill="1" applyBorder="1" applyAlignment="1">
      <alignment horizontal="center" vertical="top" wrapText="1"/>
    </xf>
    <xf numFmtId="0" fontId="17" fillId="2" borderId="9" xfId="8" applyFont="1" applyFill="1" applyBorder="1" applyAlignment="1">
      <alignment horizontal="center" vertical="top" wrapText="1"/>
    </xf>
    <xf numFmtId="0" fontId="17" fillId="2" borderId="13" xfId="8" applyFont="1" applyFill="1" applyBorder="1" applyAlignment="1">
      <alignment horizontal="left" vertical="top" wrapText="1"/>
    </xf>
    <xf numFmtId="0" fontId="17" fillId="2" borderId="17" xfId="8" applyFont="1" applyFill="1" applyBorder="1" applyAlignment="1">
      <alignment horizontal="left" vertical="top" wrapText="1"/>
    </xf>
    <xf numFmtId="0" fontId="12" fillId="4" borderId="42" xfId="8" applyFont="1" applyFill="1" applyBorder="1" applyAlignment="1">
      <alignment horizontal="center" vertical="top" wrapText="1"/>
    </xf>
    <xf numFmtId="0" fontId="12" fillId="4" borderId="43" xfId="8" applyFont="1" applyFill="1" applyBorder="1" applyAlignment="1">
      <alignment horizontal="center" vertical="top" wrapText="1"/>
    </xf>
    <xf numFmtId="0" fontId="12" fillId="2" borderId="9" xfId="8" applyFont="1" applyFill="1" applyBorder="1" applyAlignment="1">
      <alignment horizontal="center" vertical="top" wrapText="1"/>
    </xf>
    <xf numFmtId="0" fontId="17" fillId="0" borderId="44" xfId="8" applyFont="1" applyFill="1" applyBorder="1" applyAlignment="1">
      <alignment horizontal="left" vertical="top" wrapText="1"/>
    </xf>
    <xf numFmtId="0" fontId="17" fillId="0" borderId="47" xfId="8" applyFont="1" applyFill="1" applyBorder="1" applyAlignment="1">
      <alignment horizontal="left" vertical="top" wrapText="1"/>
    </xf>
    <xf numFmtId="0" fontId="17" fillId="0" borderId="77" xfId="8" applyFont="1" applyFill="1" applyBorder="1" applyAlignment="1">
      <alignment horizontal="left" vertical="top" wrapText="1"/>
    </xf>
    <xf numFmtId="0" fontId="12" fillId="2" borderId="17" xfId="8" applyFont="1" applyFill="1" applyBorder="1" applyAlignment="1">
      <alignment horizontal="center" vertical="top" wrapText="1"/>
    </xf>
    <xf numFmtId="0" fontId="12" fillId="0" borderId="30" xfId="8" applyFont="1" applyFill="1" applyBorder="1" applyAlignment="1">
      <alignment vertical="top" wrapText="1"/>
    </xf>
    <xf numFmtId="0" fontId="12" fillId="0" borderId="32" xfId="8" applyFont="1" applyFill="1" applyBorder="1" applyAlignment="1">
      <alignment vertical="top" wrapText="1"/>
    </xf>
    <xf numFmtId="0" fontId="12" fillId="0" borderId="64" xfId="8" applyFont="1" applyFill="1" applyBorder="1" applyAlignment="1">
      <alignment vertical="top" wrapText="1"/>
    </xf>
    <xf numFmtId="0" fontId="12" fillId="0" borderId="34" xfId="8" applyFont="1" applyFill="1" applyBorder="1" applyAlignment="1">
      <alignment vertical="top" wrapText="1"/>
    </xf>
    <xf numFmtId="0" fontId="17" fillId="2" borderId="57" xfId="8" applyFont="1" applyFill="1" applyBorder="1" applyAlignment="1">
      <alignment horizontal="left" vertical="top" wrapText="1"/>
    </xf>
    <xf numFmtId="0" fontId="17" fillId="2" borderId="11" xfId="8" applyFont="1" applyFill="1" applyBorder="1" applyAlignment="1">
      <alignment horizontal="left" vertical="top" wrapText="1"/>
    </xf>
    <xf numFmtId="0" fontId="17" fillId="2" borderId="60" xfId="8" applyFont="1" applyFill="1" applyBorder="1" applyAlignment="1">
      <alignment horizontal="left" vertical="top" wrapText="1"/>
    </xf>
    <xf numFmtId="0" fontId="29" fillId="0" borderId="57" xfId="13" applyFill="1" applyBorder="1" applyAlignment="1">
      <alignment horizontal="center" vertical="center" wrapText="1"/>
    </xf>
    <xf numFmtId="0" fontId="29" fillId="0" borderId="11" xfId="13" applyFill="1" applyBorder="1" applyAlignment="1">
      <alignment horizontal="center" vertical="center" wrapText="1"/>
    </xf>
    <xf numFmtId="0" fontId="29" fillId="0" borderId="60" xfId="13" applyFill="1" applyBorder="1" applyAlignment="1">
      <alignment horizontal="center" vertical="center" wrapText="1"/>
    </xf>
    <xf numFmtId="0" fontId="17" fillId="0" borderId="57" xfId="8" applyFont="1" applyFill="1" applyBorder="1" applyAlignment="1">
      <alignment horizontal="center" vertical="center" wrapText="1"/>
    </xf>
    <xf numFmtId="0" fontId="17" fillId="0" borderId="11" xfId="8" applyFont="1" applyFill="1" applyBorder="1" applyAlignment="1">
      <alignment horizontal="center" vertical="center" wrapText="1"/>
    </xf>
    <xf numFmtId="0" fontId="17" fillId="0" borderId="60" xfId="8" applyFont="1" applyFill="1" applyBorder="1" applyAlignment="1">
      <alignment horizontal="center" vertical="center" wrapText="1"/>
    </xf>
    <xf numFmtId="0" fontId="12" fillId="0" borderId="57" xfId="8" applyFont="1" applyFill="1" applyBorder="1" applyAlignment="1">
      <alignment horizontal="center" vertical="top"/>
    </xf>
    <xf numFmtId="0" fontId="12" fillId="0" borderId="11" xfId="8" applyFont="1" applyFill="1" applyBorder="1" applyAlignment="1">
      <alignment horizontal="center" vertical="top"/>
    </xf>
    <xf numFmtId="0" fontId="12" fillId="0" borderId="60" xfId="8" applyFont="1" applyFill="1" applyBorder="1" applyAlignment="1">
      <alignment horizontal="center" vertical="top"/>
    </xf>
    <xf numFmtId="0" fontId="12" fillId="2" borderId="17" xfId="8" applyFont="1" applyFill="1" applyBorder="1" applyAlignment="1">
      <alignment horizontal="left" vertical="top" wrapText="1"/>
    </xf>
    <xf numFmtId="0" fontId="17" fillId="2" borderId="30" xfId="8" applyFont="1" applyFill="1" applyBorder="1" applyAlignment="1">
      <alignment vertical="top" wrapText="1"/>
    </xf>
    <xf numFmtId="0" fontId="17" fillId="2" borderId="32" xfId="8" applyFont="1" applyFill="1" applyBorder="1" applyAlignment="1">
      <alignment vertical="top" wrapText="1"/>
    </xf>
    <xf numFmtId="0" fontId="17" fillId="2" borderId="34" xfId="8" applyFont="1" applyFill="1" applyBorder="1" applyAlignment="1">
      <alignment vertical="top" wrapText="1"/>
    </xf>
    <xf numFmtId="0" fontId="17" fillId="0" borderId="30" xfId="8" applyFont="1" applyFill="1" applyBorder="1" applyAlignment="1">
      <alignment vertical="top" wrapText="1"/>
    </xf>
    <xf numFmtId="0" fontId="17" fillId="0" borderId="32" xfId="8" applyFont="1" applyFill="1" applyBorder="1" applyAlignment="1">
      <alignment vertical="top" wrapText="1"/>
    </xf>
    <xf numFmtId="0" fontId="17" fillId="0" borderId="34" xfId="8" applyFont="1" applyFill="1" applyBorder="1" applyAlignment="1">
      <alignment vertical="top" wrapText="1"/>
    </xf>
    <xf numFmtId="0" fontId="17" fillId="0" borderId="57" xfId="8" applyFont="1" applyBorder="1" applyAlignment="1">
      <alignment horizontal="left" vertical="top" wrapText="1"/>
    </xf>
    <xf numFmtId="0" fontId="17" fillId="0" borderId="11" xfId="8" applyFont="1" applyBorder="1" applyAlignment="1">
      <alignment horizontal="left" vertical="top" wrapText="1"/>
    </xf>
    <xf numFmtId="0" fontId="17" fillId="0" borderId="60" xfId="8" applyFont="1" applyBorder="1" applyAlignment="1">
      <alignment horizontal="left" vertical="top" wrapText="1"/>
    </xf>
    <xf numFmtId="0" fontId="12" fillId="2" borderId="65" xfId="8" applyFont="1" applyFill="1" applyBorder="1" applyAlignment="1">
      <alignment horizontal="center" vertical="top" wrapText="1"/>
    </xf>
    <xf numFmtId="0" fontId="12" fillId="2" borderId="82" xfId="8" applyFont="1" applyFill="1" applyBorder="1" applyAlignment="1">
      <alignment horizontal="center" vertical="top" wrapText="1"/>
    </xf>
    <xf numFmtId="0" fontId="12" fillId="2" borderId="56" xfId="8" applyFont="1" applyFill="1" applyBorder="1" applyAlignment="1">
      <alignment horizontal="center" vertical="top" wrapText="1"/>
    </xf>
    <xf numFmtId="9" fontId="17" fillId="2" borderId="10" xfId="8" applyNumberFormat="1" applyFont="1" applyFill="1" applyBorder="1" applyAlignment="1">
      <alignment horizontal="center" vertical="center" wrapText="1"/>
    </xf>
    <xf numFmtId="9" fontId="17" fillId="2" borderId="11" xfId="8" applyNumberFormat="1" applyFont="1" applyFill="1" applyBorder="1" applyAlignment="1">
      <alignment horizontal="center" vertical="center" wrapText="1"/>
    </xf>
    <xf numFmtId="9" fontId="17" fillId="2" borderId="81" xfId="8" applyNumberFormat="1" applyFont="1" applyFill="1" applyBorder="1" applyAlignment="1">
      <alignment horizontal="center" vertical="center" wrapText="1"/>
    </xf>
    <xf numFmtId="9" fontId="38" fillId="18" borderId="35" xfId="8" applyNumberFormat="1" applyFont="1" applyFill="1" applyBorder="1" applyAlignment="1">
      <alignment horizontal="left" vertical="top" wrapText="1"/>
    </xf>
    <xf numFmtId="0" fontId="17" fillId="0" borderId="1" xfId="8" applyFont="1" applyFill="1" applyBorder="1" applyAlignment="1">
      <alignment horizontal="center" vertical="top" wrapText="1"/>
    </xf>
    <xf numFmtId="0" fontId="17" fillId="0" borderId="83" xfId="8" applyFont="1" applyFill="1" applyBorder="1" applyAlignment="1">
      <alignment horizontal="center" vertical="top" wrapText="1"/>
    </xf>
    <xf numFmtId="0" fontId="10" fillId="4" borderId="9" xfId="8" applyFont="1" applyFill="1" applyBorder="1" applyAlignment="1">
      <alignment horizontal="left" vertical="top" wrapText="1"/>
    </xf>
    <xf numFmtId="0" fontId="17" fillId="0" borderId="30" xfId="8" applyFont="1" applyBorder="1" applyAlignment="1">
      <alignment horizontal="left" vertical="top" wrapText="1"/>
    </xf>
    <xf numFmtId="0" fontId="17" fillId="0" borderId="32" xfId="8" applyFont="1" applyBorder="1" applyAlignment="1">
      <alignment horizontal="left" vertical="top" wrapText="1"/>
    </xf>
    <xf numFmtId="0" fontId="17" fillId="0" borderId="64" xfId="8" applyFont="1" applyBorder="1" applyAlignment="1">
      <alignment horizontal="left" vertical="top" wrapText="1"/>
    </xf>
    <xf numFmtId="0" fontId="28" fillId="0" borderId="57" xfId="10" applyFill="1" applyBorder="1" applyAlignment="1">
      <alignment horizontal="center" vertical="top" wrapText="1"/>
    </xf>
    <xf numFmtId="0" fontId="28" fillId="0" borderId="11" xfId="10" applyFill="1" applyBorder="1" applyAlignment="1">
      <alignment horizontal="center" vertical="top" wrapText="1"/>
    </xf>
    <xf numFmtId="0" fontId="27" fillId="0" borderId="57" xfId="8" applyFont="1" applyBorder="1" applyAlignment="1">
      <alignment horizontal="left" vertical="top" wrapText="1"/>
    </xf>
    <xf numFmtId="0" fontId="27" fillId="0" borderId="11" xfId="8" applyFont="1" applyBorder="1" applyAlignment="1">
      <alignment horizontal="left" vertical="top" wrapText="1"/>
    </xf>
    <xf numFmtId="0" fontId="17" fillId="0" borderId="34" xfId="8" applyFont="1" applyBorder="1" applyAlignment="1">
      <alignment horizontal="left" vertical="top" wrapText="1"/>
    </xf>
    <xf numFmtId="0" fontId="17" fillId="0" borderId="59" xfId="8" applyFont="1" applyBorder="1" applyAlignment="1">
      <alignment horizontal="center" vertical="top" wrapText="1"/>
    </xf>
    <xf numFmtId="0" fontId="17" fillId="0" borderId="17" xfId="8" applyFont="1" applyBorder="1" applyAlignment="1">
      <alignment horizontal="center" vertical="top" wrapText="1"/>
    </xf>
    <xf numFmtId="0" fontId="17" fillId="0" borderId="40" xfId="8" applyFont="1" applyBorder="1" applyAlignment="1">
      <alignment horizontal="center" vertical="top" wrapText="1"/>
    </xf>
    <xf numFmtId="0" fontId="27" fillId="0" borderId="67" xfId="8" applyFont="1" applyBorder="1" applyAlignment="1">
      <alignment horizontal="left" vertical="top" wrapText="1"/>
    </xf>
    <xf numFmtId="0" fontId="27" fillId="0" borderId="68" xfId="8" applyFont="1" applyBorder="1" applyAlignment="1">
      <alignment horizontal="left" vertical="top" wrapText="1"/>
    </xf>
    <xf numFmtId="0" fontId="27" fillId="0" borderId="78" xfId="8" applyFont="1" applyBorder="1" applyAlignment="1">
      <alignment horizontal="left" vertical="top" wrapText="1"/>
    </xf>
    <xf numFmtId="9" fontId="38" fillId="18" borderId="34" xfId="8" applyNumberFormat="1" applyFont="1" applyFill="1" applyBorder="1" applyAlignment="1">
      <alignment horizontal="left" vertical="top" wrapText="1"/>
    </xf>
    <xf numFmtId="0" fontId="39" fillId="19" borderId="35" xfId="9" applyFont="1" applyFill="1" applyBorder="1" applyAlignment="1">
      <alignment horizontal="center" vertical="top" wrapText="1"/>
    </xf>
    <xf numFmtId="0" fontId="9" fillId="5" borderId="1" xfId="8" applyFont="1" applyFill="1"/>
    <xf numFmtId="9" fontId="17" fillId="2" borderId="18" xfId="8" applyNumberFormat="1" applyFont="1" applyFill="1" applyBorder="1" applyAlignment="1">
      <alignment horizontal="left" vertical="top" wrapText="1"/>
    </xf>
    <xf numFmtId="9" fontId="17" fillId="2" borderId="28" xfId="8" applyNumberFormat="1" applyFont="1" applyFill="1" applyBorder="1" applyAlignment="1">
      <alignment horizontal="left" vertical="top" wrapText="1"/>
    </xf>
    <xf numFmtId="9" fontId="17" fillId="2" borderId="13" xfId="8" applyNumberFormat="1" applyFont="1" applyFill="1" applyBorder="1" applyAlignment="1">
      <alignment horizontal="left" vertical="top" wrapText="1"/>
    </xf>
    <xf numFmtId="9" fontId="29" fillId="0" borderId="25" xfId="13" applyNumberFormat="1" applyFill="1" applyBorder="1" applyAlignment="1">
      <alignment horizontal="center" vertical="top" wrapText="1"/>
    </xf>
    <xf numFmtId="9" fontId="29" fillId="0" borderId="26" xfId="13" applyNumberFormat="1" applyFill="1" applyBorder="1" applyAlignment="1">
      <alignment horizontal="center" vertical="top" wrapText="1"/>
    </xf>
    <xf numFmtId="9" fontId="29" fillId="0" borderId="27" xfId="13" applyNumberFormat="1" applyFill="1" applyBorder="1" applyAlignment="1">
      <alignment horizontal="center" vertical="top" wrapText="1"/>
    </xf>
    <xf numFmtId="0" fontId="9" fillId="5" borderId="1" xfId="8" applyFont="1" applyFill="1" applyAlignment="1">
      <alignment wrapText="1"/>
    </xf>
    <xf numFmtId="0" fontId="8" fillId="8" borderId="1" xfId="8" applyFont="1" applyFill="1" applyAlignment="1">
      <alignment wrapText="1"/>
    </xf>
    <xf numFmtId="0" fontId="9" fillId="4" borderId="24" xfId="8" applyFont="1" applyFill="1" applyBorder="1" applyAlignment="1">
      <alignment horizontal="center" vertical="top" wrapText="1"/>
    </xf>
    <xf numFmtId="0" fontId="9" fillId="4" borderId="1" xfId="8" applyFont="1" applyFill="1" applyBorder="1" applyAlignment="1">
      <alignment horizontal="center" vertical="top" wrapText="1"/>
    </xf>
    <xf numFmtId="0" fontId="12" fillId="0" borderId="9" xfId="8" applyFont="1" applyFill="1" applyBorder="1" applyAlignment="1">
      <alignment horizontal="left" vertical="top" wrapText="1"/>
    </xf>
    <xf numFmtId="0" fontId="43" fillId="16" borderId="32" xfId="8" applyFont="1" applyFill="1" applyBorder="1" applyAlignment="1">
      <alignment horizontal="left" vertical="top" wrapText="1"/>
    </xf>
    <xf numFmtId="0" fontId="43" fillId="16" borderId="34" xfId="8" applyFont="1" applyFill="1" applyBorder="1" applyAlignment="1">
      <alignment horizontal="left" vertical="top" wrapText="1"/>
    </xf>
    <xf numFmtId="9" fontId="39" fillId="16" borderId="9" xfId="13" applyNumberFormat="1" applyFont="1" applyFill="1" applyBorder="1" applyAlignment="1">
      <alignment horizontal="center" vertical="top" wrapText="1"/>
    </xf>
    <xf numFmtId="9" fontId="39" fillId="16" borderId="35" xfId="13" applyNumberFormat="1" applyFont="1" applyFill="1" applyBorder="1" applyAlignment="1">
      <alignment horizontal="center" vertical="top" wrapText="1"/>
    </xf>
    <xf numFmtId="9" fontId="42" fillId="16" borderId="9" xfId="13" applyNumberFormat="1" applyFont="1" applyFill="1" applyBorder="1" applyAlignment="1">
      <alignment horizontal="center" vertical="top" wrapText="1"/>
    </xf>
    <xf numFmtId="9" fontId="42" fillId="16" borderId="35" xfId="13" applyNumberFormat="1" applyFont="1" applyFill="1" applyBorder="1" applyAlignment="1">
      <alignment horizontal="center" vertical="top" wrapText="1"/>
    </xf>
    <xf numFmtId="0" fontId="9" fillId="4" borderId="9" xfId="8" applyFont="1" applyFill="1" applyBorder="1" applyAlignment="1">
      <alignment horizontal="left" vertical="top" wrapText="1"/>
    </xf>
    <xf numFmtId="0" fontId="12" fillId="2" borderId="9" xfId="8" applyFont="1" applyFill="1" applyBorder="1" applyAlignment="1">
      <alignment horizontal="left" vertical="top" wrapText="1"/>
    </xf>
    <xf numFmtId="0" fontId="11" fillId="3" borderId="24" xfId="8" applyFont="1" applyFill="1" applyBorder="1" applyAlignment="1">
      <alignment horizontal="center" vertical="top" wrapText="1"/>
    </xf>
    <xf numFmtId="0" fontId="11" fillId="3" borderId="1" xfId="8" applyFont="1" applyFill="1" applyBorder="1" applyAlignment="1">
      <alignment horizontal="center" vertical="top" wrapText="1"/>
    </xf>
    <xf numFmtId="0" fontId="30" fillId="0" borderId="57" xfId="9" applyFill="1" applyBorder="1" applyAlignment="1">
      <alignment horizontal="center" vertical="top" wrapText="1"/>
    </xf>
    <xf numFmtId="0" fontId="30" fillId="0" borderId="60" xfId="9" applyFill="1" applyBorder="1" applyAlignment="1">
      <alignment horizontal="center" vertical="top" wrapText="1"/>
    </xf>
    <xf numFmtId="0" fontId="28" fillId="0" borderId="60" xfId="10" applyFill="1" applyBorder="1" applyAlignment="1">
      <alignment horizontal="center" vertical="top" wrapText="1"/>
    </xf>
    <xf numFmtId="0" fontId="17" fillId="0" borderId="30" xfId="8" applyFont="1" applyFill="1" applyBorder="1" applyAlignment="1">
      <alignment horizontal="left" vertical="top" wrapText="1"/>
    </xf>
    <xf numFmtId="0" fontId="17" fillId="0" borderId="32" xfId="8" applyFont="1" applyFill="1" applyBorder="1" applyAlignment="1">
      <alignment horizontal="left" vertical="top" wrapText="1"/>
    </xf>
    <xf numFmtId="0" fontId="17" fillId="0" borderId="34" xfId="8" applyFont="1" applyFill="1" applyBorder="1" applyAlignment="1">
      <alignment horizontal="left" vertical="top" wrapText="1"/>
    </xf>
    <xf numFmtId="0" fontId="22" fillId="0" borderId="57" xfId="9" applyFont="1" applyFill="1" applyBorder="1" applyAlignment="1">
      <alignment horizontal="center" vertical="top" wrapText="1"/>
    </xf>
    <xf numFmtId="0" fontId="22" fillId="0" borderId="11" xfId="9" applyFont="1" applyFill="1" applyBorder="1" applyAlignment="1">
      <alignment horizontal="center" vertical="top" wrapText="1"/>
    </xf>
    <xf numFmtId="0" fontId="22" fillId="0" borderId="60" xfId="9" applyFont="1" applyFill="1" applyBorder="1" applyAlignment="1">
      <alignment horizontal="center" vertical="top" wrapText="1"/>
    </xf>
    <xf numFmtId="0" fontId="18" fillId="0" borderId="1" xfId="8" applyFont="1" applyAlignment="1">
      <alignment horizontal="left" vertical="top"/>
    </xf>
    <xf numFmtId="0" fontId="33" fillId="3" borderId="9" xfId="8" applyFont="1" applyFill="1" applyBorder="1" applyAlignment="1">
      <alignment horizontal="left" vertical="top" wrapText="1"/>
    </xf>
    <xf numFmtId="0" fontId="17" fillId="0" borderId="64" xfId="8" applyFont="1" applyFill="1" applyBorder="1" applyAlignment="1">
      <alignment horizontal="left" vertical="top" wrapText="1"/>
    </xf>
    <xf numFmtId="0" fontId="17" fillId="0" borderId="10" xfId="8" applyFont="1" applyFill="1" applyBorder="1" applyAlignment="1">
      <alignment horizontal="left" vertical="top" wrapText="1"/>
    </xf>
    <xf numFmtId="0" fontId="38" fillId="16" borderId="32" xfId="8" applyFont="1" applyFill="1" applyBorder="1" applyAlignment="1">
      <alignment horizontal="center" vertical="top" wrapText="1"/>
    </xf>
    <xf numFmtId="0" fontId="38" fillId="16" borderId="34" xfId="8" applyFont="1" applyFill="1" applyBorder="1" applyAlignment="1">
      <alignment horizontal="center" vertical="top" wrapText="1"/>
    </xf>
    <xf numFmtId="9" fontId="29" fillId="0" borderId="6" xfId="13" applyNumberFormat="1" applyFill="1" applyBorder="1" applyAlignment="1">
      <alignment horizontal="center" vertical="top" wrapText="1"/>
    </xf>
    <xf numFmtId="9" fontId="29" fillId="0" borderId="8" xfId="13" applyNumberFormat="1" applyFill="1" applyBorder="1" applyAlignment="1">
      <alignment horizontal="center" vertical="top" wrapText="1"/>
    </xf>
    <xf numFmtId="9" fontId="29" fillId="0" borderId="7" xfId="13" applyNumberFormat="1" applyFill="1" applyBorder="1" applyAlignment="1">
      <alignment horizontal="center" vertical="top" wrapText="1"/>
    </xf>
    <xf numFmtId="9" fontId="12" fillId="2" borderId="10" xfId="8" applyNumberFormat="1" applyFont="1" applyFill="1" applyBorder="1" applyAlignment="1">
      <alignment horizontal="left" vertical="top" wrapText="1"/>
    </xf>
    <xf numFmtId="9" fontId="12" fillId="2" borderId="11" xfId="8" applyNumberFormat="1" applyFont="1" applyFill="1" applyBorder="1" applyAlignment="1">
      <alignment horizontal="left" vertical="top" wrapText="1"/>
    </xf>
    <xf numFmtId="9" fontId="12" fillId="2" borderId="12" xfId="8" applyNumberFormat="1" applyFont="1" applyFill="1" applyBorder="1" applyAlignment="1">
      <alignment horizontal="left" vertical="top" wrapText="1"/>
    </xf>
    <xf numFmtId="0" fontId="12" fillId="2" borderId="79" xfId="8" applyFont="1" applyFill="1" applyBorder="1" applyAlignment="1">
      <alignment horizontal="center" vertical="top" wrapText="1"/>
    </xf>
    <xf numFmtId="0" fontId="12" fillId="2" borderId="80" xfId="8" applyFont="1" applyFill="1" applyBorder="1" applyAlignment="1">
      <alignment horizontal="center" vertical="top" wrapText="1"/>
    </xf>
    <xf numFmtId="0" fontId="17" fillId="8" borderId="9" xfId="8" applyFont="1" applyFill="1" applyBorder="1" applyAlignment="1">
      <alignment horizontal="left" vertical="top" wrapText="1"/>
    </xf>
    <xf numFmtId="9" fontId="21" fillId="0" borderId="67" xfId="8" applyNumberFormat="1" applyFont="1" applyFill="1" applyBorder="1" applyAlignment="1">
      <alignment horizontal="center" vertical="center" wrapText="1"/>
    </xf>
    <xf numFmtId="9" fontId="21" fillId="0" borderId="68" xfId="8" applyNumberFormat="1" applyFont="1" applyFill="1" applyBorder="1" applyAlignment="1">
      <alignment horizontal="center" vertical="center" wrapText="1"/>
    </xf>
    <xf numFmtId="9" fontId="21" fillId="0" borderId="78" xfId="8" applyNumberFormat="1" applyFont="1" applyFill="1" applyBorder="1" applyAlignment="1">
      <alignment horizontal="center" vertical="center" wrapText="1"/>
    </xf>
  </cellXfs>
  <cellStyles count="19">
    <cellStyle name="Bad 2" xfId="13" xr:uid="{23F37FBE-DA42-4EA3-90FA-C27358EB66D5}"/>
    <cellStyle name="Comma" xfId="2" builtinId="3"/>
    <cellStyle name="Comma 2" xfId="5" xr:uid="{00000000-0005-0000-0000-000001000000}"/>
    <cellStyle name="Comma 2 2" xfId="6" xr:uid="{00000000-0005-0000-0000-000002000000}"/>
    <cellStyle name="Comma 2 3" xfId="17" xr:uid="{772388AA-699F-4411-AB32-F6BFF03B5934}"/>
    <cellStyle name="Comma 3" xfId="11" xr:uid="{2B068468-C746-4F33-AAAC-26A2D3FA30D5}"/>
    <cellStyle name="Currency 2" xfId="18" xr:uid="{5D6E87E5-127C-4560-8992-B43D0EB01EE2}"/>
    <cellStyle name="Good 2" xfId="10" xr:uid="{904C1EFB-2113-4DE1-9079-0010E844F2B4}"/>
    <cellStyle name="Neutral 2" xfId="9" xr:uid="{1AE8AECE-17EE-4A5F-9108-5C8BA40DDDBD}"/>
    <cellStyle name="Normal" xfId="0" builtinId="0"/>
    <cellStyle name="Normal 2" xfId="3" xr:uid="{00000000-0005-0000-0000-000004000000}"/>
    <cellStyle name="Normal 2 2" xfId="7" xr:uid="{00000000-0005-0000-0000-000005000000}"/>
    <cellStyle name="Normal 2 3" xfId="14" xr:uid="{7CDE0103-9B43-42EF-BFC0-10FCFD528200}"/>
    <cellStyle name="Normal 2 4" xfId="16" xr:uid="{4C716E1C-B2BF-4ED4-AA67-C249A89D1D76}"/>
    <cellStyle name="Normal 3" xfId="8" xr:uid="{0D351A55-7F10-47C7-955B-73CF83B03D91}"/>
    <cellStyle name="Percent" xfId="1" builtinId="5"/>
    <cellStyle name="Percent 2" xfId="4" xr:uid="{00000000-0005-0000-0000-000009000000}"/>
    <cellStyle name="Percent 2 2" xfId="15" xr:uid="{F2CD6AE0-0B93-4BE9-B7CA-48B5CD2929CA}"/>
    <cellStyle name="Percent 3" xfId="12" xr:uid="{57BF1219-53FA-4424-A8AF-A81E802DBD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agherk_unhcr_org/Documents/Desktop/LCRP%202020/Working%20Draft/Risk%20Log_2019_10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Log"/>
      <sheetName val="List"/>
      <sheetName val="Sheet1"/>
      <sheetName val="Risk Log_2019_10_09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uba Cheaib" id="{3945EAA2-350F-4406-A859-CB5B7CD14203}" userId="S::cheaib@unhcr.org::1a73605b-4363-46a6-bebf-22b184d6fc9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7" dT="2020-10-30T12:40:42.16" personId="{3945EAA2-350F-4406-A859-CB5B7CD14203}" id="{C83B7737-E6AD-4831-88BE-8EFB9EF523EE}">
    <text>20-24 as per VASyR 2019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Q106" dT="2021-03-01T10:49:09.67" personId="{3945EAA2-350F-4406-A859-CB5B7CD14203}" id="{4824ADAC-F1D9-408F-A2AE-026C08366240}">
    <text>I couldnt find this indicator reported in previous years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4"/>
  <sheetViews>
    <sheetView tabSelected="1" workbookViewId="0">
      <selection activeCell="H22" sqref="H22"/>
    </sheetView>
  </sheetViews>
  <sheetFormatPr defaultColWidth="9.140625" defaultRowHeight="15" x14ac:dyDescent="0.25"/>
  <cols>
    <col min="1" max="1" width="18.28515625" style="1" bestFit="1" customWidth="1"/>
    <col min="2" max="2" width="14.85546875" style="1" bestFit="1" customWidth="1"/>
    <col min="3" max="3" width="14.42578125" style="1" customWidth="1"/>
    <col min="4" max="4" width="12.5703125" style="1" customWidth="1"/>
    <col min="5" max="5" width="11.140625" style="1" customWidth="1"/>
    <col min="6" max="6" width="14.42578125" style="1" customWidth="1"/>
    <col min="7" max="8" width="11.5703125" style="1" bestFit="1" customWidth="1"/>
    <col min="9" max="9" width="10.5703125" style="1" bestFit="1" customWidth="1"/>
    <col min="10" max="10" width="10.140625" style="1" bestFit="1" customWidth="1"/>
    <col min="11" max="11" width="11.5703125" style="1" bestFit="1" customWidth="1"/>
    <col min="12" max="12" width="10.7109375" style="1" bestFit="1" customWidth="1"/>
    <col min="13" max="13" width="11.5703125" style="1" bestFit="1" customWidth="1"/>
    <col min="14" max="14" width="13.140625" style="1" bestFit="1" customWidth="1"/>
    <col min="15" max="15" width="11.5703125" style="1" bestFit="1" customWidth="1"/>
    <col min="16" max="16384" width="9.140625" style="1"/>
  </cols>
  <sheetData>
    <row r="1" spans="1:16" ht="14.4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6" x14ac:dyDescent="0.25">
      <c r="I2" s="4"/>
      <c r="J2" s="518"/>
      <c r="K2" s="518"/>
      <c r="L2" s="518"/>
      <c r="M2" s="518"/>
      <c r="N2" s="518"/>
    </row>
    <row r="3" spans="1:16" x14ac:dyDescent="0.25">
      <c r="I3" s="4"/>
      <c r="J3" s="519"/>
      <c r="K3" s="519"/>
      <c r="L3" s="519"/>
      <c r="M3" s="519"/>
      <c r="N3" s="519"/>
    </row>
    <row r="4" spans="1:16" ht="18.75" x14ac:dyDescent="0.25">
      <c r="A4" s="524">
        <v>2022</v>
      </c>
      <c r="B4" s="524"/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</row>
    <row r="5" spans="1:16" ht="14.45" customHeight="1" x14ac:dyDescent="0.25">
      <c r="A5" s="525" t="s">
        <v>35</v>
      </c>
      <c r="B5" s="525" t="s">
        <v>36</v>
      </c>
      <c r="C5" s="528" t="s">
        <v>37</v>
      </c>
      <c r="D5" s="528" t="s">
        <v>38</v>
      </c>
      <c r="E5" s="528" t="s">
        <v>39</v>
      </c>
      <c r="F5" s="528" t="s">
        <v>40</v>
      </c>
      <c r="G5" s="520" t="s">
        <v>41</v>
      </c>
      <c r="H5" s="521"/>
      <c r="I5" s="521"/>
      <c r="J5" s="521"/>
      <c r="K5" s="521"/>
      <c r="L5" s="521"/>
      <c r="M5" s="521"/>
      <c r="N5" s="521"/>
      <c r="O5" s="521"/>
      <c r="P5" s="521"/>
    </row>
    <row r="6" spans="1:16" x14ac:dyDescent="0.25">
      <c r="A6" s="526"/>
      <c r="B6" s="526"/>
      <c r="C6" s="529"/>
      <c r="D6" s="529"/>
      <c r="E6" s="529"/>
      <c r="F6" s="529"/>
      <c r="G6" s="522"/>
      <c r="H6" s="523"/>
      <c r="I6" s="523"/>
      <c r="J6" s="523"/>
      <c r="K6" s="523"/>
      <c r="L6" s="523"/>
      <c r="M6" s="523"/>
      <c r="N6" s="523"/>
      <c r="O6" s="523"/>
      <c r="P6" s="523"/>
    </row>
    <row r="7" spans="1:16" ht="45" x14ac:dyDescent="0.25">
      <c r="A7" s="527"/>
      <c r="B7" s="527"/>
      <c r="C7" s="530"/>
      <c r="D7" s="530"/>
      <c r="E7" s="530"/>
      <c r="F7" s="530"/>
      <c r="G7" s="173" t="s">
        <v>42</v>
      </c>
      <c r="H7" s="174" t="s">
        <v>44</v>
      </c>
      <c r="I7" s="173" t="s">
        <v>43</v>
      </c>
      <c r="J7" s="174" t="s">
        <v>45</v>
      </c>
      <c r="K7" s="175" t="s">
        <v>53</v>
      </c>
      <c r="L7" s="176" t="s">
        <v>46</v>
      </c>
      <c r="M7" s="175" t="s">
        <v>84</v>
      </c>
      <c r="N7" s="175" t="s">
        <v>85</v>
      </c>
      <c r="O7" s="175" t="s">
        <v>86</v>
      </c>
      <c r="P7" s="175" t="s">
        <v>87</v>
      </c>
    </row>
    <row r="8" spans="1:16" x14ac:dyDescent="0.25">
      <c r="A8" s="158" t="s">
        <v>47</v>
      </c>
      <c r="B8" s="159">
        <v>3864296.0563484933</v>
      </c>
      <c r="C8" s="5">
        <v>1500000</v>
      </c>
      <c r="D8" s="5">
        <v>682500</v>
      </c>
      <c r="E8" s="5">
        <f>C8/5.6</f>
        <v>267857.1428571429</v>
      </c>
      <c r="F8" s="5">
        <f>D8/5.6</f>
        <v>121875.00000000001</v>
      </c>
      <c r="G8" s="160">
        <f>I8*D8</f>
        <v>352003.17164882092</v>
      </c>
      <c r="H8" s="160">
        <f>J8*D8</f>
        <v>330496.82835118094</v>
      </c>
      <c r="I8" s="161">
        <v>0.51575556285541524</v>
      </c>
      <c r="J8" s="162">
        <v>0.48424443714458748</v>
      </c>
      <c r="K8" s="163">
        <f>L8*D8</f>
        <v>223025.03236430217</v>
      </c>
      <c r="L8" s="161">
        <v>0.32677660419677973</v>
      </c>
      <c r="M8" s="160">
        <f>N8*D8</f>
        <v>111772.03585341149</v>
      </c>
      <c r="N8" s="161">
        <v>0.16376855070096921</v>
      </c>
      <c r="O8" s="160">
        <f>P8*D8</f>
        <v>62250.786459312163</v>
      </c>
      <c r="P8" s="161">
        <v>9.1209943530127707E-2</v>
      </c>
    </row>
    <row r="9" spans="1:16" x14ac:dyDescent="0.25">
      <c r="A9" s="158" t="s">
        <v>48</v>
      </c>
      <c r="B9" s="159">
        <v>1500000</v>
      </c>
      <c r="C9" s="5">
        <f>B9*0.91</f>
        <v>1365000</v>
      </c>
      <c r="D9" s="160">
        <f>B9*0.91</f>
        <v>1365000</v>
      </c>
      <c r="E9" s="164">
        <f>D9/5</f>
        <v>273000</v>
      </c>
      <c r="F9" s="160">
        <f>D9/5</f>
        <v>273000</v>
      </c>
      <c r="G9" s="160">
        <f>I9*D9</f>
        <v>698027.33</v>
      </c>
      <c r="H9" s="160">
        <f>J9*D9</f>
        <v>666972.66999999993</v>
      </c>
      <c r="I9" s="161">
        <v>0.51137533333333329</v>
      </c>
      <c r="J9" s="162">
        <v>0.48862466666666665</v>
      </c>
      <c r="K9" s="163">
        <f>L9*D9</f>
        <v>774294.42999999993</v>
      </c>
      <c r="L9" s="161">
        <v>0.56724866666666662</v>
      </c>
      <c r="M9" s="160">
        <f>N9*D9</f>
        <v>320215.34999999998</v>
      </c>
      <c r="N9" s="161">
        <v>0.23458999999999999</v>
      </c>
      <c r="O9" s="160">
        <f>P9*D9</f>
        <v>112768.11000000002</v>
      </c>
      <c r="P9" s="161">
        <v>8.2614000000000007E-2</v>
      </c>
    </row>
    <row r="10" spans="1:16" ht="45" x14ac:dyDescent="0.25">
      <c r="A10" s="158" t="s">
        <v>241</v>
      </c>
      <c r="B10" s="159">
        <v>29000</v>
      </c>
      <c r="C10" s="5">
        <v>29000</v>
      </c>
      <c r="D10" s="5">
        <v>29000</v>
      </c>
      <c r="E10" s="5">
        <f>D10/3</f>
        <v>9666.6666666666661</v>
      </c>
      <c r="F10" s="5">
        <v>8450</v>
      </c>
      <c r="G10" s="160">
        <f>I10*C10</f>
        <v>15022</v>
      </c>
      <c r="H10" s="160">
        <f t="shared" ref="H10" si="0">J10*D10</f>
        <v>13978</v>
      </c>
      <c r="I10" s="161">
        <v>0.51800000000000002</v>
      </c>
      <c r="J10" s="162">
        <v>0.48199999999999998</v>
      </c>
      <c r="K10" s="163">
        <f>L10*D10</f>
        <v>11600</v>
      </c>
      <c r="L10" s="161">
        <v>0.4</v>
      </c>
      <c r="M10" s="160">
        <f>N10*D10</f>
        <v>4988</v>
      </c>
      <c r="N10" s="161">
        <v>0.17199999999999999</v>
      </c>
      <c r="O10" s="160">
        <f>P10*D10</f>
        <v>3613.4</v>
      </c>
      <c r="P10" s="161">
        <v>0.1246</v>
      </c>
    </row>
    <row r="11" spans="1:16" ht="30" x14ac:dyDescent="0.25">
      <c r="A11" s="158" t="s">
        <v>49</v>
      </c>
      <c r="B11" s="159">
        <v>180000</v>
      </c>
      <c r="C11" s="5">
        <v>180000</v>
      </c>
      <c r="D11" s="5">
        <f>0.73*C11</f>
        <v>131400</v>
      </c>
      <c r="E11" s="5">
        <f>C11/4</f>
        <v>45000</v>
      </c>
      <c r="F11" s="5">
        <f>D11/4</f>
        <v>32850</v>
      </c>
      <c r="G11" s="160">
        <f>I11*D11</f>
        <v>71218.8</v>
      </c>
      <c r="H11" s="160">
        <f>J11*D11</f>
        <v>60181.200000000004</v>
      </c>
      <c r="I11" s="161">
        <v>0.54200000000000004</v>
      </c>
      <c r="J11" s="162">
        <v>0.45800000000000002</v>
      </c>
      <c r="K11" s="163">
        <f>L11*D11</f>
        <v>38631.599999999999</v>
      </c>
      <c r="L11" s="161">
        <v>0.29399999999999998</v>
      </c>
      <c r="M11" s="160">
        <f>N11*D11</f>
        <v>24545.52</v>
      </c>
      <c r="N11" s="161">
        <v>0.18679999999999999</v>
      </c>
      <c r="O11" s="160">
        <f>P11*D11</f>
        <v>11155.86</v>
      </c>
      <c r="P11" s="161">
        <v>8.4900000000000003E-2</v>
      </c>
    </row>
    <row r="12" spans="1:16" ht="15.75" x14ac:dyDescent="0.25">
      <c r="A12" s="165" t="s">
        <v>50</v>
      </c>
      <c r="B12" s="166">
        <f>SUM(B8:B11)</f>
        <v>5573296.0563484933</v>
      </c>
      <c r="C12" s="167">
        <f>SUM(C8:C11)</f>
        <v>3074000</v>
      </c>
      <c r="D12" s="167">
        <f t="shared" ref="D12:F12" si="1">SUM(D8:D11)</f>
        <v>2207900</v>
      </c>
      <c r="E12" s="167">
        <f t="shared" si="1"/>
        <v>595523.80952380958</v>
      </c>
      <c r="F12" s="167">
        <f t="shared" si="1"/>
        <v>436175</v>
      </c>
      <c r="G12" s="168">
        <f>SUM(G8:G11)</f>
        <v>1136271.301648821</v>
      </c>
      <c r="H12" s="167">
        <f>SUM(H8:H11)</f>
        <v>1071628.6983511809</v>
      </c>
      <c r="I12" s="169"/>
      <c r="J12" s="170"/>
      <c r="K12" s="168">
        <f>SUM(K8:K11)</f>
        <v>1047551.0623643021</v>
      </c>
      <c r="L12" s="169"/>
      <c r="M12" s="168">
        <f>SUM(M8:M11)</f>
        <v>461520.90585341147</v>
      </c>
      <c r="N12" s="169"/>
      <c r="O12" s="171">
        <f>SUM(O8:O11)</f>
        <v>189788.15645931219</v>
      </c>
      <c r="P12" s="172"/>
    </row>
    <row r="13" spans="1:16" x14ac:dyDescent="0.25">
      <c r="J13" s="2"/>
    </row>
    <row r="14" spans="1:16" x14ac:dyDescent="0.25">
      <c r="A14" s="514" t="s">
        <v>83</v>
      </c>
      <c r="B14" s="515"/>
      <c r="E14" s="2"/>
      <c r="F14" s="2"/>
      <c r="I14" s="2"/>
      <c r="J14" s="7"/>
      <c r="K14" s="2"/>
      <c r="M14" s="2"/>
    </row>
    <row r="15" spans="1:16" x14ac:dyDescent="0.25">
      <c r="A15" s="516" t="s">
        <v>52</v>
      </c>
      <c r="B15" s="517"/>
      <c r="E15" s="2"/>
      <c r="F15" s="2"/>
      <c r="I15" s="2"/>
      <c r="J15" s="7"/>
      <c r="K15" s="2"/>
      <c r="M15" s="2"/>
    </row>
    <row r="16" spans="1:16" x14ac:dyDescent="0.25">
      <c r="A16" s="516" t="s">
        <v>2</v>
      </c>
      <c r="B16" s="517"/>
      <c r="D16" s="93"/>
      <c r="E16" s="2"/>
      <c r="F16" s="2"/>
      <c r="I16" s="2"/>
      <c r="J16" s="7"/>
      <c r="K16" s="2"/>
      <c r="M16" s="2"/>
    </row>
    <row r="17" spans="1:15" x14ac:dyDescent="0.25">
      <c r="C17" s="93"/>
      <c r="G17" s="2"/>
      <c r="H17" s="2"/>
      <c r="K17" s="2"/>
      <c r="L17" s="7"/>
      <c r="M17" s="2"/>
      <c r="O17" s="2"/>
    </row>
    <row r="18" spans="1:15" x14ac:dyDescent="0.25">
      <c r="A18" s="128" t="s">
        <v>80</v>
      </c>
    </row>
    <row r="19" spans="1:15" x14ac:dyDescent="0.25">
      <c r="A19" s="128" t="s">
        <v>82</v>
      </c>
      <c r="D19" s="6"/>
      <c r="E19" s="6"/>
    </row>
    <row r="20" spans="1:15" x14ac:dyDescent="0.25">
      <c r="A20" s="128" t="s">
        <v>81</v>
      </c>
    </row>
    <row r="21" spans="1:15" x14ac:dyDescent="0.25">
      <c r="A21" s="177" t="s">
        <v>142</v>
      </c>
    </row>
    <row r="24" spans="1:15" x14ac:dyDescent="0.25">
      <c r="B24" s="99"/>
    </row>
  </sheetData>
  <mergeCells count="12">
    <mergeCell ref="A14:B14"/>
    <mergeCell ref="A15:B15"/>
    <mergeCell ref="A16:B16"/>
    <mergeCell ref="J2:N3"/>
    <mergeCell ref="G5:P6"/>
    <mergeCell ref="A4:P4"/>
    <mergeCell ref="A5:A7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orientation="portrait" verticalDpi="0" r:id="rId1"/>
  <ignoredErrors>
    <ignoredError sqref="G12 K12 M12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477DE-F2A2-4B9C-A66A-666C8ACB8225}">
  <sheetPr>
    <pageSetUpPr fitToPage="1"/>
  </sheetPr>
  <dimension ref="A1:AH490"/>
  <sheetViews>
    <sheetView showGridLines="0" zoomScale="76" zoomScaleNormal="76" zoomScaleSheetLayoutView="100" workbookViewId="0">
      <selection activeCell="C34" sqref="C34:C38"/>
    </sheetView>
  </sheetViews>
  <sheetFormatPr defaultColWidth="7.85546875" defaultRowHeight="15" x14ac:dyDescent="0.25"/>
  <cols>
    <col min="1" max="1" width="70.42578125" style="10" customWidth="1"/>
    <col min="2" max="2" width="6" style="10" bestFit="1" customWidth="1"/>
    <col min="3" max="3" width="43.140625" style="52" customWidth="1"/>
    <col min="4" max="4" width="19" style="52" customWidth="1"/>
    <col min="5" max="5" width="27.5703125" style="52" customWidth="1"/>
    <col min="6" max="6" width="25.85546875" style="88" customWidth="1"/>
    <col min="7" max="7" width="29.42578125" style="52" customWidth="1"/>
    <col min="8" max="8" width="7.85546875" style="89" customWidth="1"/>
    <col min="9" max="9" width="18.5703125" style="52" customWidth="1"/>
    <col min="10" max="10" width="9" style="52" customWidth="1"/>
    <col min="11" max="22" width="11.28515625" style="52" customWidth="1"/>
    <col min="23" max="28" width="13" style="9" customWidth="1"/>
    <col min="29" max="16384" width="7.85546875" style="10"/>
  </cols>
  <sheetData>
    <row r="1" spans="1:28" ht="18.75" x14ac:dyDescent="0.25">
      <c r="A1" s="742" t="s">
        <v>94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</row>
    <row r="2" spans="1:28" ht="19.5" thickBot="1" x14ac:dyDescent="0.3">
      <c r="A2" s="742"/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</row>
    <row r="3" spans="1:28" ht="15.75" thickBot="1" x14ac:dyDescent="0.3">
      <c r="A3" s="11"/>
      <c r="B3" s="12"/>
      <c r="C3" s="13"/>
      <c r="D3" s="13"/>
      <c r="E3" s="13"/>
      <c r="F3" s="13"/>
      <c r="G3" s="13"/>
      <c r="H3" s="13"/>
      <c r="I3" s="13"/>
      <c r="J3" s="13"/>
      <c r="K3" s="13"/>
      <c r="L3" s="556">
        <v>2017</v>
      </c>
      <c r="M3" s="557"/>
      <c r="N3" s="558">
        <v>2018</v>
      </c>
      <c r="O3" s="559"/>
      <c r="P3" s="560">
        <v>2019</v>
      </c>
      <c r="Q3" s="561"/>
      <c r="R3" s="562">
        <v>2020</v>
      </c>
      <c r="S3" s="563"/>
      <c r="T3" s="563"/>
      <c r="U3" s="563"/>
      <c r="V3" s="564"/>
      <c r="W3" s="629">
        <v>2021</v>
      </c>
      <c r="X3" s="630"/>
      <c r="Y3" s="630"/>
      <c r="Z3" s="630"/>
      <c r="AA3" s="631"/>
      <c r="AB3" s="248">
        <v>2022</v>
      </c>
    </row>
    <row r="4" spans="1:28" s="19" customFormat="1" ht="39" thickBot="1" x14ac:dyDescent="0.3">
      <c r="A4" s="14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7" t="s">
        <v>10</v>
      </c>
      <c r="I4" s="16" t="s">
        <v>11</v>
      </c>
      <c r="J4" s="16" t="s">
        <v>12</v>
      </c>
      <c r="K4" s="18" t="s">
        <v>13</v>
      </c>
      <c r="L4" s="188" t="s">
        <v>14</v>
      </c>
      <c r="M4" s="189" t="s">
        <v>154</v>
      </c>
      <c r="N4" s="190" t="s">
        <v>14</v>
      </c>
      <c r="O4" s="191" t="s">
        <v>154</v>
      </c>
      <c r="P4" s="190" t="s">
        <v>14</v>
      </c>
      <c r="Q4" s="191" t="s">
        <v>154</v>
      </c>
      <c r="R4" s="258" t="s">
        <v>14</v>
      </c>
      <c r="S4" s="259" t="s">
        <v>155</v>
      </c>
      <c r="T4" s="259" t="s">
        <v>156</v>
      </c>
      <c r="U4" s="259" t="s">
        <v>157</v>
      </c>
      <c r="V4" s="260" t="s">
        <v>158</v>
      </c>
      <c r="W4" s="257" t="s">
        <v>14</v>
      </c>
      <c r="X4" s="247" t="s">
        <v>163</v>
      </c>
      <c r="Y4" s="247" t="s">
        <v>164</v>
      </c>
      <c r="Z4" s="247" t="s">
        <v>165</v>
      </c>
      <c r="AA4" s="247" t="s">
        <v>166</v>
      </c>
      <c r="AB4" s="247" t="s">
        <v>14</v>
      </c>
    </row>
    <row r="5" spans="1:28" x14ac:dyDescent="0.25">
      <c r="A5" s="743" t="s">
        <v>118</v>
      </c>
      <c r="B5" s="675" t="s">
        <v>15</v>
      </c>
      <c r="C5" s="736" t="s">
        <v>78</v>
      </c>
      <c r="D5" s="604" t="s">
        <v>16</v>
      </c>
      <c r="E5" s="733"/>
      <c r="F5" s="601" t="s">
        <v>132</v>
      </c>
      <c r="G5" s="604" t="s">
        <v>93</v>
      </c>
      <c r="H5" s="604" t="s">
        <v>59</v>
      </c>
      <c r="I5" s="604" t="s">
        <v>17</v>
      </c>
      <c r="J5" s="130" t="s">
        <v>18</v>
      </c>
      <c r="K5" s="140">
        <v>0.9</v>
      </c>
      <c r="L5" s="192">
        <v>0.53</v>
      </c>
      <c r="M5" s="193">
        <v>0.57999999999999996</v>
      </c>
      <c r="N5" s="194">
        <v>0.57999999999999996</v>
      </c>
      <c r="O5" s="195">
        <v>0.51</v>
      </c>
      <c r="P5" s="196">
        <v>0.51</v>
      </c>
      <c r="Q5" s="215">
        <v>0.55000000000000004</v>
      </c>
      <c r="R5" s="214">
        <v>0.55000000000000004</v>
      </c>
      <c r="S5" s="110" t="s">
        <v>159</v>
      </c>
      <c r="T5" s="110" t="s">
        <v>159</v>
      </c>
      <c r="U5" s="110" t="s">
        <v>159</v>
      </c>
      <c r="V5" s="215">
        <v>0.89</v>
      </c>
      <c r="W5" s="196">
        <v>0.88</v>
      </c>
      <c r="X5" s="264">
        <v>0.89</v>
      </c>
      <c r="Y5" s="264">
        <v>0.89</v>
      </c>
      <c r="Z5" s="264">
        <v>0.89</v>
      </c>
      <c r="AA5" s="265"/>
      <c r="AB5" s="249">
        <v>0.75</v>
      </c>
    </row>
    <row r="6" spans="1:28" x14ac:dyDescent="0.25">
      <c r="A6" s="743"/>
      <c r="B6" s="675"/>
      <c r="C6" s="737"/>
      <c r="D6" s="605"/>
      <c r="E6" s="550"/>
      <c r="F6" s="602"/>
      <c r="G6" s="605"/>
      <c r="H6" s="605"/>
      <c r="I6" s="605"/>
      <c r="J6" s="131" t="s">
        <v>0</v>
      </c>
      <c r="K6" s="141">
        <v>0.9</v>
      </c>
      <c r="L6" s="199">
        <v>0.89</v>
      </c>
      <c r="M6" s="200">
        <v>0.89</v>
      </c>
      <c r="N6" s="201">
        <v>0.89</v>
      </c>
      <c r="O6" s="202">
        <v>0.89</v>
      </c>
      <c r="P6" s="203">
        <v>0.89</v>
      </c>
      <c r="Q6" s="202">
        <v>0.89</v>
      </c>
      <c r="R6" s="216">
        <v>0.89</v>
      </c>
      <c r="S6" s="20" t="s">
        <v>159</v>
      </c>
      <c r="T6" s="20" t="s">
        <v>159</v>
      </c>
      <c r="U6" s="20" t="s">
        <v>159</v>
      </c>
      <c r="V6" s="219">
        <v>0.89</v>
      </c>
      <c r="W6" s="203">
        <v>0.98</v>
      </c>
      <c r="X6" s="243">
        <v>0.98</v>
      </c>
      <c r="Y6" s="243">
        <v>0.98</v>
      </c>
      <c r="Z6" s="243">
        <v>0.98</v>
      </c>
      <c r="AA6" s="204"/>
      <c r="AB6" s="250">
        <v>0.75</v>
      </c>
    </row>
    <row r="7" spans="1:28" x14ac:dyDescent="0.25">
      <c r="A7" s="743"/>
      <c r="B7" s="675"/>
      <c r="C7" s="737"/>
      <c r="D7" s="605"/>
      <c r="E7" s="550"/>
      <c r="F7" s="602"/>
      <c r="G7" s="605"/>
      <c r="H7" s="605"/>
      <c r="I7" s="605"/>
      <c r="J7" s="131" t="s">
        <v>1</v>
      </c>
      <c r="K7" s="141" t="s">
        <v>22</v>
      </c>
      <c r="L7" s="199">
        <v>0.65</v>
      </c>
      <c r="M7" s="200">
        <v>0.65</v>
      </c>
      <c r="N7" s="201">
        <v>0.65</v>
      </c>
      <c r="O7" s="202">
        <v>0.65</v>
      </c>
      <c r="P7" s="203">
        <v>0.65</v>
      </c>
      <c r="Q7" s="202">
        <v>0.65</v>
      </c>
      <c r="R7" s="216">
        <v>0.65</v>
      </c>
      <c r="S7" s="20" t="s">
        <v>159</v>
      </c>
      <c r="T7" s="20" t="s">
        <v>159</v>
      </c>
      <c r="U7" s="20" t="s">
        <v>159</v>
      </c>
      <c r="V7" s="219">
        <v>0.65</v>
      </c>
      <c r="W7" s="203">
        <v>0.65</v>
      </c>
      <c r="X7" s="243">
        <v>0.65</v>
      </c>
      <c r="Y7" s="243">
        <v>0.65</v>
      </c>
      <c r="Z7" s="243">
        <v>0.65</v>
      </c>
      <c r="AA7" s="204"/>
      <c r="AB7" s="250">
        <v>0.75</v>
      </c>
    </row>
    <row r="8" spans="1:28" ht="15.75" thickBot="1" x14ac:dyDescent="0.3">
      <c r="A8" s="743"/>
      <c r="B8" s="675"/>
      <c r="C8" s="738"/>
      <c r="D8" s="606"/>
      <c r="E8" s="734"/>
      <c r="F8" s="603"/>
      <c r="G8" s="606"/>
      <c r="H8" s="606"/>
      <c r="I8" s="606"/>
      <c r="J8" s="132" t="s">
        <v>19</v>
      </c>
      <c r="K8" s="142" t="s">
        <v>22</v>
      </c>
      <c r="L8" s="207">
        <v>0.1</v>
      </c>
      <c r="M8" s="208">
        <v>0.1</v>
      </c>
      <c r="N8" s="209">
        <v>0.1</v>
      </c>
      <c r="O8" s="210">
        <v>0.1</v>
      </c>
      <c r="P8" s="211">
        <v>0.1</v>
      </c>
      <c r="Q8" s="221">
        <v>0.1</v>
      </c>
      <c r="R8" s="220">
        <v>0.1</v>
      </c>
      <c r="S8" s="21" t="s">
        <v>159</v>
      </c>
      <c r="T8" s="21" t="s">
        <v>159</v>
      </c>
      <c r="U8" s="21" t="s">
        <v>159</v>
      </c>
      <c r="V8" s="221">
        <v>0.22</v>
      </c>
      <c r="W8" s="211">
        <v>0.1</v>
      </c>
      <c r="X8" s="268">
        <v>0.1</v>
      </c>
      <c r="Y8" s="268">
        <v>0.1</v>
      </c>
      <c r="Z8" s="268">
        <v>0.1</v>
      </c>
      <c r="AA8" s="269"/>
      <c r="AB8" s="251">
        <v>0.75</v>
      </c>
    </row>
    <row r="9" spans="1:28" x14ac:dyDescent="0.25">
      <c r="A9" s="743"/>
      <c r="B9" s="675" t="s">
        <v>20</v>
      </c>
      <c r="C9" s="736" t="s">
        <v>144</v>
      </c>
      <c r="D9" s="604" t="s">
        <v>16</v>
      </c>
      <c r="E9" s="733"/>
      <c r="F9" s="601" t="s">
        <v>105</v>
      </c>
      <c r="G9" s="604"/>
      <c r="H9" s="604" t="s">
        <v>59</v>
      </c>
      <c r="I9" s="604" t="s">
        <v>102</v>
      </c>
      <c r="J9" s="130" t="s">
        <v>18</v>
      </c>
      <c r="K9" s="140"/>
      <c r="L9" s="214">
        <v>0.9</v>
      </c>
      <c r="M9" s="197" t="s">
        <v>22</v>
      </c>
      <c r="N9" s="214">
        <v>0.9</v>
      </c>
      <c r="O9" s="215">
        <v>0.71</v>
      </c>
      <c r="P9" s="214">
        <v>0.9</v>
      </c>
      <c r="Q9" s="215">
        <v>0.73</v>
      </c>
      <c r="R9" s="261">
        <v>0.9</v>
      </c>
      <c r="S9" s="101"/>
      <c r="T9" s="101">
        <v>0.81</v>
      </c>
      <c r="U9" s="101"/>
      <c r="V9" s="262">
        <v>0.69</v>
      </c>
      <c r="W9" s="266"/>
      <c r="X9" s="244"/>
      <c r="Y9" s="244"/>
      <c r="Z9" s="244"/>
      <c r="AA9" s="267"/>
      <c r="AB9" s="249">
        <v>0.75</v>
      </c>
    </row>
    <row r="10" spans="1:28" x14ac:dyDescent="0.25">
      <c r="A10" s="743"/>
      <c r="B10" s="675"/>
      <c r="C10" s="737"/>
      <c r="D10" s="605"/>
      <c r="E10" s="550"/>
      <c r="F10" s="602"/>
      <c r="G10" s="605"/>
      <c r="H10" s="605"/>
      <c r="I10" s="605"/>
      <c r="J10" s="131" t="s">
        <v>0</v>
      </c>
      <c r="K10" s="141"/>
      <c r="L10" s="216">
        <v>0.9</v>
      </c>
      <c r="M10" s="206" t="s">
        <v>22</v>
      </c>
      <c r="N10" s="216">
        <v>0.9</v>
      </c>
      <c r="O10" s="217"/>
      <c r="P10" s="216">
        <v>0.9</v>
      </c>
      <c r="Q10" s="217"/>
      <c r="R10" s="216">
        <v>0.9</v>
      </c>
      <c r="S10" s="20"/>
      <c r="T10" s="20">
        <v>0.68</v>
      </c>
      <c r="U10" s="20">
        <v>0.62</v>
      </c>
      <c r="V10" s="217"/>
      <c r="W10" s="253"/>
      <c r="X10" s="137"/>
      <c r="Y10" s="137"/>
      <c r="Z10" s="137"/>
      <c r="AA10" s="254"/>
      <c r="AB10" s="250">
        <v>0.75</v>
      </c>
    </row>
    <row r="11" spans="1:28" x14ac:dyDescent="0.25">
      <c r="A11" s="743"/>
      <c r="B11" s="675"/>
      <c r="C11" s="737"/>
      <c r="D11" s="605"/>
      <c r="E11" s="550"/>
      <c r="F11" s="602"/>
      <c r="G11" s="605"/>
      <c r="H11" s="605"/>
      <c r="I11" s="605"/>
      <c r="J11" s="131" t="s">
        <v>1</v>
      </c>
      <c r="K11" s="141"/>
      <c r="L11" s="216" t="s">
        <v>22</v>
      </c>
      <c r="M11" s="206" t="s">
        <v>22</v>
      </c>
      <c r="N11" s="218" t="s">
        <v>22</v>
      </c>
      <c r="O11" s="217" t="s">
        <v>22</v>
      </c>
      <c r="P11" s="216" t="s">
        <v>22</v>
      </c>
      <c r="Q11" s="217" t="s">
        <v>22</v>
      </c>
      <c r="R11" s="216" t="s">
        <v>22</v>
      </c>
      <c r="S11" s="20" t="s">
        <v>22</v>
      </c>
      <c r="T11" s="20" t="s">
        <v>22</v>
      </c>
      <c r="U11" s="20" t="s">
        <v>22</v>
      </c>
      <c r="V11" s="219" t="s">
        <v>22</v>
      </c>
      <c r="W11" s="253"/>
      <c r="X11" s="137"/>
      <c r="Y11" s="137"/>
      <c r="Z11" s="137"/>
      <c r="AA11" s="254"/>
      <c r="AB11" s="250">
        <v>0.75</v>
      </c>
    </row>
    <row r="12" spans="1:28" ht="15.75" thickBot="1" x14ac:dyDescent="0.3">
      <c r="A12" s="743"/>
      <c r="B12" s="675"/>
      <c r="C12" s="744"/>
      <c r="D12" s="745"/>
      <c r="E12" s="550"/>
      <c r="F12" s="602"/>
      <c r="G12" s="745"/>
      <c r="H12" s="745"/>
      <c r="I12" s="745"/>
      <c r="J12" s="346" t="s">
        <v>19</v>
      </c>
      <c r="K12" s="347"/>
      <c r="L12" s="348" t="s">
        <v>22</v>
      </c>
      <c r="M12" s="349" t="s">
        <v>22</v>
      </c>
      <c r="N12" s="350" t="s">
        <v>22</v>
      </c>
      <c r="O12" s="351" t="s">
        <v>22</v>
      </c>
      <c r="P12" s="348" t="s">
        <v>22</v>
      </c>
      <c r="Q12" s="351" t="s">
        <v>22</v>
      </c>
      <c r="R12" s="348" t="s">
        <v>22</v>
      </c>
      <c r="S12" s="352" t="s">
        <v>22</v>
      </c>
      <c r="T12" s="352" t="s">
        <v>22</v>
      </c>
      <c r="U12" s="352" t="s">
        <v>22</v>
      </c>
      <c r="V12" s="353" t="s">
        <v>22</v>
      </c>
      <c r="W12" s="354"/>
      <c r="X12" s="151"/>
      <c r="Y12" s="151"/>
      <c r="Z12" s="151"/>
      <c r="AA12" s="355"/>
      <c r="AB12" s="356">
        <v>0.75</v>
      </c>
    </row>
    <row r="13" spans="1:28" ht="15.75" thickBot="1" x14ac:dyDescent="0.3">
      <c r="A13" s="345"/>
      <c r="B13" s="127"/>
      <c r="C13" s="632" t="s">
        <v>177</v>
      </c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633"/>
      <c r="AB13" s="634"/>
    </row>
    <row r="14" spans="1:28" x14ac:dyDescent="0.25">
      <c r="A14" s="345"/>
      <c r="B14" s="127"/>
      <c r="C14" s="612" t="s">
        <v>170</v>
      </c>
      <c r="D14" s="582" t="s">
        <v>16</v>
      </c>
      <c r="E14" s="613" t="s">
        <v>171</v>
      </c>
      <c r="F14" s="582" t="s">
        <v>192</v>
      </c>
      <c r="G14" s="582" t="s">
        <v>172</v>
      </c>
      <c r="H14" s="582" t="s">
        <v>173</v>
      </c>
      <c r="I14" s="582" t="s">
        <v>21</v>
      </c>
      <c r="J14" s="373" t="s">
        <v>18</v>
      </c>
      <c r="K14" s="378" t="s">
        <v>22</v>
      </c>
      <c r="L14" s="378" t="s">
        <v>22</v>
      </c>
      <c r="M14" s="375" t="s">
        <v>22</v>
      </c>
      <c r="N14" s="375" t="s">
        <v>22</v>
      </c>
      <c r="O14" s="375" t="s">
        <v>22</v>
      </c>
      <c r="P14" s="375"/>
      <c r="Q14" s="375"/>
      <c r="R14" s="375"/>
      <c r="S14" s="375"/>
      <c r="T14" s="375"/>
      <c r="U14" s="375"/>
      <c r="V14" s="375">
        <f>(81783/V26)</f>
        <v>0.87471255762216971</v>
      </c>
      <c r="W14" s="375"/>
      <c r="X14" s="375"/>
      <c r="Y14" s="375"/>
      <c r="Z14" s="375"/>
      <c r="AA14" s="375"/>
      <c r="AB14" s="374"/>
    </row>
    <row r="15" spans="1:28" x14ac:dyDescent="0.25">
      <c r="A15" s="345"/>
      <c r="B15" s="127"/>
      <c r="C15" s="607"/>
      <c r="D15" s="572"/>
      <c r="E15" s="594"/>
      <c r="F15" s="572"/>
      <c r="G15" s="572"/>
      <c r="H15" s="572"/>
      <c r="I15" s="572"/>
      <c r="J15" s="368" t="s">
        <v>0</v>
      </c>
      <c r="K15" s="377" t="s">
        <v>22</v>
      </c>
      <c r="L15" s="377" t="s">
        <v>22</v>
      </c>
      <c r="M15" s="370" t="s">
        <v>22</v>
      </c>
      <c r="N15" s="370" t="s">
        <v>22</v>
      </c>
      <c r="O15" s="370" t="s">
        <v>22</v>
      </c>
      <c r="P15" s="370"/>
      <c r="Q15" s="370"/>
      <c r="R15" s="370" t="s">
        <v>22</v>
      </c>
      <c r="S15" s="370"/>
      <c r="T15" s="370"/>
      <c r="U15" s="370"/>
      <c r="V15" s="370" t="s">
        <v>22</v>
      </c>
      <c r="W15" s="370"/>
      <c r="X15" s="370"/>
      <c r="Y15" s="370"/>
      <c r="Z15" s="370"/>
      <c r="AA15" s="370"/>
      <c r="AB15" s="369"/>
    </row>
    <row r="16" spans="1:28" x14ac:dyDescent="0.25">
      <c r="A16" s="345"/>
      <c r="B16" s="127"/>
      <c r="C16" s="607"/>
      <c r="D16" s="572"/>
      <c r="E16" s="594"/>
      <c r="F16" s="572"/>
      <c r="G16" s="572"/>
      <c r="H16" s="572"/>
      <c r="I16" s="572"/>
      <c r="J16" s="368" t="s">
        <v>1</v>
      </c>
      <c r="K16" s="377" t="s">
        <v>22</v>
      </c>
      <c r="L16" s="377" t="s">
        <v>22</v>
      </c>
      <c r="M16" s="370" t="s">
        <v>22</v>
      </c>
      <c r="N16" s="370" t="s">
        <v>22</v>
      </c>
      <c r="O16" s="370" t="s">
        <v>22</v>
      </c>
      <c r="P16" s="370"/>
      <c r="Q16" s="370"/>
      <c r="R16" s="370" t="s">
        <v>22</v>
      </c>
      <c r="S16" s="370"/>
      <c r="T16" s="370"/>
      <c r="U16" s="370"/>
      <c r="V16" s="370" t="s">
        <v>22</v>
      </c>
      <c r="W16" s="370"/>
      <c r="X16" s="370"/>
      <c r="Y16" s="370"/>
      <c r="Z16" s="370"/>
      <c r="AA16" s="370"/>
      <c r="AB16" s="369"/>
    </row>
    <row r="17" spans="1:28" x14ac:dyDescent="0.25">
      <c r="A17" s="345"/>
      <c r="B17" s="127"/>
      <c r="C17" s="607"/>
      <c r="D17" s="572"/>
      <c r="E17" s="594"/>
      <c r="F17" s="572"/>
      <c r="G17" s="572"/>
      <c r="H17" s="572"/>
      <c r="I17" s="572"/>
      <c r="J17" s="368" t="s">
        <v>19</v>
      </c>
      <c r="K17" s="377" t="s">
        <v>22</v>
      </c>
      <c r="L17" s="377" t="s">
        <v>22</v>
      </c>
      <c r="M17" s="370" t="s">
        <v>22</v>
      </c>
      <c r="N17" s="370" t="s">
        <v>22</v>
      </c>
      <c r="O17" s="370" t="s">
        <v>22</v>
      </c>
      <c r="P17" s="370"/>
      <c r="Q17" s="370"/>
      <c r="R17" s="370" t="s">
        <v>22</v>
      </c>
      <c r="S17" s="370"/>
      <c r="T17" s="370"/>
      <c r="U17" s="370"/>
      <c r="V17" s="370" t="s">
        <v>22</v>
      </c>
      <c r="W17" s="370"/>
      <c r="X17" s="370"/>
      <c r="Y17" s="370"/>
      <c r="Z17" s="370"/>
      <c r="AA17" s="370"/>
      <c r="AB17" s="369"/>
    </row>
    <row r="18" spans="1:28" x14ac:dyDescent="0.25">
      <c r="A18" s="345"/>
      <c r="B18" s="127"/>
      <c r="C18" s="607" t="s">
        <v>174</v>
      </c>
      <c r="D18" s="572" t="s">
        <v>16</v>
      </c>
      <c r="E18" s="594" t="s">
        <v>171</v>
      </c>
      <c r="F18" s="572" t="s">
        <v>192</v>
      </c>
      <c r="G18" s="572" t="s">
        <v>175</v>
      </c>
      <c r="H18" s="572" t="s">
        <v>176</v>
      </c>
      <c r="I18" s="572" t="s">
        <v>17</v>
      </c>
      <c r="J18" s="368" t="s">
        <v>18</v>
      </c>
      <c r="K18" s="377" t="s">
        <v>22</v>
      </c>
      <c r="L18" s="377" t="s">
        <v>22</v>
      </c>
      <c r="M18" s="370" t="s">
        <v>22</v>
      </c>
      <c r="N18" s="370" t="s">
        <v>22</v>
      </c>
      <c r="O18" s="370" t="s">
        <v>22</v>
      </c>
      <c r="P18" s="370">
        <v>1</v>
      </c>
      <c r="Q18" s="370">
        <v>0.99</v>
      </c>
      <c r="R18" s="370">
        <v>1</v>
      </c>
      <c r="S18" s="370"/>
      <c r="T18" s="370"/>
      <c r="U18" s="370"/>
      <c r="V18" s="370">
        <v>1</v>
      </c>
      <c r="W18" s="370"/>
      <c r="X18" s="370"/>
      <c r="Y18" s="370"/>
      <c r="Z18" s="370"/>
      <c r="AA18" s="370"/>
      <c r="AB18" s="369"/>
    </row>
    <row r="19" spans="1:28" x14ac:dyDescent="0.25">
      <c r="A19" s="345"/>
      <c r="B19" s="127"/>
      <c r="C19" s="607"/>
      <c r="D19" s="572"/>
      <c r="E19" s="594"/>
      <c r="F19" s="572"/>
      <c r="G19" s="572"/>
      <c r="H19" s="572"/>
      <c r="I19" s="572"/>
      <c r="J19" s="368" t="s">
        <v>0</v>
      </c>
      <c r="K19" s="377" t="s">
        <v>22</v>
      </c>
      <c r="L19" s="377" t="s">
        <v>22</v>
      </c>
      <c r="M19" s="370" t="s">
        <v>22</v>
      </c>
      <c r="N19" s="370" t="s">
        <v>22</v>
      </c>
      <c r="O19" s="370" t="s">
        <v>22</v>
      </c>
      <c r="P19" s="370" t="s">
        <v>22</v>
      </c>
      <c r="Q19" s="370" t="s">
        <v>22</v>
      </c>
      <c r="R19" s="370" t="s">
        <v>22</v>
      </c>
      <c r="S19" s="370"/>
      <c r="T19" s="370"/>
      <c r="U19" s="370"/>
      <c r="V19" s="370" t="s">
        <v>22</v>
      </c>
      <c r="W19" s="370"/>
      <c r="X19" s="370"/>
      <c r="Y19" s="370"/>
      <c r="Z19" s="370"/>
      <c r="AA19" s="370"/>
      <c r="AB19" s="369"/>
    </row>
    <row r="20" spans="1:28" x14ac:dyDescent="0.25">
      <c r="A20" s="345"/>
      <c r="B20" s="127"/>
      <c r="C20" s="607"/>
      <c r="D20" s="572"/>
      <c r="E20" s="594"/>
      <c r="F20" s="572"/>
      <c r="G20" s="572"/>
      <c r="H20" s="572"/>
      <c r="I20" s="572"/>
      <c r="J20" s="368" t="s">
        <v>1</v>
      </c>
      <c r="K20" s="377" t="s">
        <v>22</v>
      </c>
      <c r="L20" s="377" t="s">
        <v>22</v>
      </c>
      <c r="M20" s="370" t="s">
        <v>22</v>
      </c>
      <c r="N20" s="370" t="s">
        <v>22</v>
      </c>
      <c r="O20" s="370" t="s">
        <v>22</v>
      </c>
      <c r="P20" s="370" t="s">
        <v>22</v>
      </c>
      <c r="Q20" s="370" t="s">
        <v>22</v>
      </c>
      <c r="R20" s="370" t="s">
        <v>22</v>
      </c>
      <c r="S20" s="370"/>
      <c r="T20" s="370"/>
      <c r="U20" s="370"/>
      <c r="V20" s="370" t="s">
        <v>22</v>
      </c>
      <c r="W20" s="370"/>
      <c r="X20" s="370"/>
      <c r="Y20" s="370"/>
      <c r="Z20" s="370"/>
      <c r="AA20" s="370"/>
      <c r="AB20" s="369"/>
    </row>
    <row r="21" spans="1:28" ht="15.75" thickBot="1" x14ac:dyDescent="0.3">
      <c r="A21" s="345"/>
      <c r="B21" s="127"/>
      <c r="C21" s="614"/>
      <c r="D21" s="579"/>
      <c r="E21" s="595"/>
      <c r="F21" s="579"/>
      <c r="G21" s="579"/>
      <c r="H21" s="579"/>
      <c r="I21" s="579"/>
      <c r="J21" s="376" t="s">
        <v>19</v>
      </c>
      <c r="K21" s="379" t="s">
        <v>22</v>
      </c>
      <c r="L21" s="379" t="s">
        <v>22</v>
      </c>
      <c r="M21" s="371" t="s">
        <v>22</v>
      </c>
      <c r="N21" s="371" t="s">
        <v>22</v>
      </c>
      <c r="O21" s="371" t="s">
        <v>22</v>
      </c>
      <c r="P21" s="371" t="s">
        <v>22</v>
      </c>
      <c r="Q21" s="371" t="s">
        <v>22</v>
      </c>
      <c r="R21" s="371" t="s">
        <v>22</v>
      </c>
      <c r="S21" s="371"/>
      <c r="T21" s="371"/>
      <c r="U21" s="371"/>
      <c r="V21" s="371" t="s">
        <v>22</v>
      </c>
      <c r="W21" s="371"/>
      <c r="X21" s="371"/>
      <c r="Y21" s="371"/>
      <c r="Z21" s="371"/>
      <c r="AA21" s="371"/>
      <c r="AB21" s="372"/>
    </row>
    <row r="22" spans="1:28" ht="15.75" thickBot="1" x14ac:dyDescent="0.3">
      <c r="A22" s="22"/>
      <c r="B22" s="23"/>
      <c r="C22" s="24"/>
      <c r="D22" s="24"/>
      <c r="E22" s="24"/>
      <c r="F22" s="24"/>
      <c r="G22" s="24"/>
      <c r="H22" s="25"/>
      <c r="I22" s="24"/>
      <c r="J22" s="24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</row>
    <row r="23" spans="1:28" ht="15.75" thickBot="1" x14ac:dyDescent="0.3">
      <c r="A23" s="23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556">
        <v>2017</v>
      </c>
      <c r="M23" s="557"/>
      <c r="N23" s="558">
        <v>2018</v>
      </c>
      <c r="O23" s="559"/>
      <c r="P23" s="560">
        <v>2019</v>
      </c>
      <c r="Q23" s="561"/>
      <c r="R23" s="562">
        <v>2020</v>
      </c>
      <c r="S23" s="563"/>
      <c r="T23" s="563"/>
      <c r="U23" s="563"/>
      <c r="V23" s="564"/>
      <c r="W23" s="562">
        <v>2021</v>
      </c>
      <c r="X23" s="563"/>
      <c r="Y23" s="563"/>
      <c r="Z23" s="563"/>
      <c r="AA23" s="564"/>
      <c r="AB23" s="121">
        <v>2022</v>
      </c>
    </row>
    <row r="24" spans="1:28" ht="39" thickBot="1" x14ac:dyDescent="0.3">
      <c r="A24" s="26" t="s">
        <v>3</v>
      </c>
      <c r="B24" s="27" t="s">
        <v>4</v>
      </c>
      <c r="C24" s="28" t="s">
        <v>5</v>
      </c>
      <c r="D24" s="28" t="s">
        <v>6</v>
      </c>
      <c r="E24" s="16" t="s">
        <v>7</v>
      </c>
      <c r="F24" s="16" t="s">
        <v>8</v>
      </c>
      <c r="G24" s="28" t="s">
        <v>9</v>
      </c>
      <c r="H24" s="29" t="s">
        <v>10</v>
      </c>
      <c r="I24" s="28" t="s">
        <v>11</v>
      </c>
      <c r="J24" s="16" t="s">
        <v>12</v>
      </c>
      <c r="K24" s="100" t="s">
        <v>13</v>
      </c>
      <c r="L24" s="188" t="s">
        <v>14</v>
      </c>
      <c r="M24" s="189" t="s">
        <v>154</v>
      </c>
      <c r="N24" s="188" t="s">
        <v>14</v>
      </c>
      <c r="O24" s="189" t="s">
        <v>154</v>
      </c>
      <c r="P24" s="188" t="s">
        <v>14</v>
      </c>
      <c r="Q24" s="189" t="s">
        <v>158</v>
      </c>
      <c r="R24" s="258" t="s">
        <v>14</v>
      </c>
      <c r="S24" s="259" t="s">
        <v>155</v>
      </c>
      <c r="T24" s="259" t="s">
        <v>156</v>
      </c>
      <c r="U24" s="259" t="s">
        <v>157</v>
      </c>
      <c r="V24" s="297" t="s">
        <v>158</v>
      </c>
      <c r="W24" s="302" t="s">
        <v>14</v>
      </c>
      <c r="X24" s="303" t="s">
        <v>167</v>
      </c>
      <c r="Y24" s="303" t="s">
        <v>164</v>
      </c>
      <c r="Z24" s="303" t="s">
        <v>165</v>
      </c>
      <c r="AA24" s="304" t="s">
        <v>166</v>
      </c>
      <c r="AB24" s="298" t="s">
        <v>14</v>
      </c>
    </row>
    <row r="25" spans="1:28" x14ac:dyDescent="0.25">
      <c r="A25" s="652" t="s">
        <v>129</v>
      </c>
      <c r="B25" s="675" t="s">
        <v>15</v>
      </c>
      <c r="C25" s="676" t="s">
        <v>60</v>
      </c>
      <c r="D25" s="618" t="s">
        <v>149</v>
      </c>
      <c r="E25" s="615"/>
      <c r="F25" s="682"/>
      <c r="G25" s="618" t="s">
        <v>95</v>
      </c>
      <c r="H25" s="618" t="s">
        <v>26</v>
      </c>
      <c r="I25" s="618" t="s">
        <v>21</v>
      </c>
      <c r="J25" s="102" t="s">
        <v>27</v>
      </c>
      <c r="K25" s="103">
        <v>240278</v>
      </c>
      <c r="L25" s="222">
        <f t="shared" ref="L25:Q25" si="0">SUM(L26:L29)</f>
        <v>240278</v>
      </c>
      <c r="M25" s="223">
        <f>SUM(M26:M29)</f>
        <v>89378</v>
      </c>
      <c r="N25" s="222">
        <f t="shared" si="0"/>
        <v>238700</v>
      </c>
      <c r="O25" s="223">
        <f t="shared" si="0"/>
        <v>93612</v>
      </c>
      <c r="P25" s="222">
        <f t="shared" si="0"/>
        <v>187269</v>
      </c>
      <c r="Q25" s="224">
        <f t="shared" si="0"/>
        <v>67777</v>
      </c>
      <c r="R25" s="225">
        <f>SUM(R26:R29)</f>
        <v>197385</v>
      </c>
      <c r="S25" s="104">
        <f>SUM(S26:S29)</f>
        <v>67258</v>
      </c>
      <c r="T25" s="104">
        <f>SUM(T26:T29)</f>
        <v>92020</v>
      </c>
      <c r="U25" s="104">
        <f>SUM(U26:U29)</f>
        <v>102123</v>
      </c>
      <c r="V25" s="272">
        <f>SUM(V26:V29)</f>
        <v>103086</v>
      </c>
      <c r="W25" s="299">
        <v>383385</v>
      </c>
      <c r="X25" s="300">
        <f>SUM(X26:X29)</f>
        <v>149481</v>
      </c>
      <c r="Y25" s="300">
        <f>SUM(Y26:Y29)</f>
        <v>169437</v>
      </c>
      <c r="Z25" s="300">
        <f>SUM(Z26:Z29)</f>
        <v>283824</v>
      </c>
      <c r="AA25" s="301"/>
      <c r="AB25" s="275">
        <f>SUM(AB26:AB29)</f>
        <v>383816.66666666669</v>
      </c>
    </row>
    <row r="26" spans="1:28" x14ac:dyDescent="0.25">
      <c r="A26" s="653"/>
      <c r="B26" s="675"/>
      <c r="C26" s="677"/>
      <c r="D26" s="619"/>
      <c r="E26" s="616"/>
      <c r="F26" s="683"/>
      <c r="G26" s="619"/>
      <c r="H26" s="619"/>
      <c r="I26" s="619"/>
      <c r="J26" s="30" t="s">
        <v>18</v>
      </c>
      <c r="K26" s="31">
        <v>195778</v>
      </c>
      <c r="L26" s="226">
        <v>195778</v>
      </c>
      <c r="M26" s="227">
        <f>56820+21617</f>
        <v>78437</v>
      </c>
      <c r="N26" s="228">
        <v>193000</v>
      </c>
      <c r="O26" s="229">
        <f>62627+20399</f>
        <v>83026</v>
      </c>
      <c r="P26" s="228">
        <v>137097</v>
      </c>
      <c r="Q26" s="230">
        <v>58090</v>
      </c>
      <c r="R26" s="232">
        <v>146000</v>
      </c>
      <c r="S26" s="231">
        <v>58409</v>
      </c>
      <c r="T26" s="231">
        <v>82970</v>
      </c>
      <c r="U26" s="231">
        <v>93497</v>
      </c>
      <c r="V26" s="273">
        <v>93497</v>
      </c>
      <c r="W26" s="241">
        <v>267000</v>
      </c>
      <c r="X26" s="280">
        <v>139647</v>
      </c>
      <c r="Y26" s="280">
        <v>159875</v>
      </c>
      <c r="Z26" s="36">
        <v>238228</v>
      </c>
      <c r="AA26" s="239"/>
      <c r="AB26" s="276">
        <f>0.88*300000</f>
        <v>264000</v>
      </c>
    </row>
    <row r="27" spans="1:28" x14ac:dyDescent="0.25">
      <c r="A27" s="653"/>
      <c r="B27" s="675"/>
      <c r="C27" s="677"/>
      <c r="D27" s="619"/>
      <c r="E27" s="616"/>
      <c r="F27" s="683"/>
      <c r="G27" s="619"/>
      <c r="H27" s="619"/>
      <c r="I27" s="619"/>
      <c r="J27" s="32" t="s">
        <v>0</v>
      </c>
      <c r="K27" s="33">
        <v>9000</v>
      </c>
      <c r="L27" s="226">
        <v>9000</v>
      </c>
      <c r="M27" s="227">
        <v>9672</v>
      </c>
      <c r="N27" s="228">
        <v>10200</v>
      </c>
      <c r="O27" s="229">
        <v>9674</v>
      </c>
      <c r="P27" s="228">
        <v>8800</v>
      </c>
      <c r="Q27" s="230">
        <v>8771</v>
      </c>
      <c r="R27" s="232">
        <v>8450</v>
      </c>
      <c r="S27" s="231">
        <v>8135</v>
      </c>
      <c r="T27" s="231">
        <v>8450</v>
      </c>
      <c r="U27" s="231">
        <v>7990</v>
      </c>
      <c r="V27" s="273">
        <v>8064</v>
      </c>
      <c r="W27" s="241">
        <v>8450</v>
      </c>
      <c r="X27" s="270">
        <v>8054</v>
      </c>
      <c r="Y27" s="270">
        <v>8123</v>
      </c>
      <c r="Z27" s="36">
        <v>8308</v>
      </c>
      <c r="AA27" s="239"/>
      <c r="AB27" s="276">
        <f>29900/3</f>
        <v>9966.6666666666661</v>
      </c>
    </row>
    <row r="28" spans="1:28" x14ac:dyDescent="0.25">
      <c r="A28" s="653"/>
      <c r="B28" s="675"/>
      <c r="C28" s="677"/>
      <c r="D28" s="619"/>
      <c r="E28" s="616"/>
      <c r="F28" s="683"/>
      <c r="G28" s="619"/>
      <c r="H28" s="619"/>
      <c r="I28" s="619"/>
      <c r="J28" s="32" t="s">
        <v>1</v>
      </c>
      <c r="K28" s="33" t="s">
        <v>22</v>
      </c>
      <c r="L28" s="226" t="s">
        <v>22</v>
      </c>
      <c r="M28" s="227" t="s">
        <v>22</v>
      </c>
      <c r="N28" s="228" t="s">
        <v>22</v>
      </c>
      <c r="O28" s="229" t="s">
        <v>22</v>
      </c>
      <c r="P28" s="228" t="s">
        <v>22</v>
      </c>
      <c r="Q28" s="230" t="s">
        <v>22</v>
      </c>
      <c r="R28" s="232" t="s">
        <v>22</v>
      </c>
      <c r="S28" s="231" t="s">
        <v>22</v>
      </c>
      <c r="T28" s="231" t="s">
        <v>22</v>
      </c>
      <c r="U28" s="231" t="s">
        <v>22</v>
      </c>
      <c r="V28" s="273" t="s">
        <v>22</v>
      </c>
      <c r="W28" s="241">
        <v>61252</v>
      </c>
      <c r="X28" s="271">
        <v>0</v>
      </c>
      <c r="Y28" s="271">
        <v>0</v>
      </c>
      <c r="Z28" s="36">
        <v>51</v>
      </c>
      <c r="AA28" s="239"/>
      <c r="AB28" s="276">
        <f>131400/4</f>
        <v>32850</v>
      </c>
    </row>
    <row r="29" spans="1:28" ht="15.75" thickBot="1" x14ac:dyDescent="0.3">
      <c r="A29" s="653"/>
      <c r="B29" s="675"/>
      <c r="C29" s="678"/>
      <c r="D29" s="620"/>
      <c r="E29" s="617"/>
      <c r="F29" s="684"/>
      <c r="G29" s="620"/>
      <c r="H29" s="620"/>
      <c r="I29" s="620"/>
      <c r="J29" s="105" t="s">
        <v>19</v>
      </c>
      <c r="K29" s="106">
        <v>35500</v>
      </c>
      <c r="L29" s="233">
        <v>35500</v>
      </c>
      <c r="M29" s="234">
        <v>1269</v>
      </c>
      <c r="N29" s="235">
        <v>35500</v>
      </c>
      <c r="O29" s="236">
        <v>912</v>
      </c>
      <c r="P29" s="235">
        <v>41372</v>
      </c>
      <c r="Q29" s="237">
        <v>916</v>
      </c>
      <c r="R29" s="287">
        <v>42935</v>
      </c>
      <c r="S29" s="288">
        <v>714</v>
      </c>
      <c r="T29" s="288">
        <v>600</v>
      </c>
      <c r="U29" s="288">
        <v>636</v>
      </c>
      <c r="V29" s="289">
        <v>1525</v>
      </c>
      <c r="W29" s="242">
        <v>42935</v>
      </c>
      <c r="X29" s="107">
        <v>1780</v>
      </c>
      <c r="Y29" s="107">
        <v>1439</v>
      </c>
      <c r="Z29" s="107">
        <v>37237</v>
      </c>
      <c r="AA29" s="240"/>
      <c r="AB29" s="276">
        <v>77000</v>
      </c>
    </row>
    <row r="30" spans="1:28" x14ac:dyDescent="0.25">
      <c r="A30" s="653"/>
      <c r="B30" s="675" t="s">
        <v>20</v>
      </c>
      <c r="C30" s="676" t="s">
        <v>88</v>
      </c>
      <c r="D30" s="618" t="s">
        <v>16</v>
      </c>
      <c r="E30" s="615"/>
      <c r="F30" s="663"/>
      <c r="G30" s="618" t="s">
        <v>119</v>
      </c>
      <c r="H30" s="618" t="s">
        <v>26</v>
      </c>
      <c r="I30" s="618" t="s">
        <v>21</v>
      </c>
      <c r="J30" s="108" t="s">
        <v>18</v>
      </c>
      <c r="K30" s="109">
        <v>0.40064256453738417</v>
      </c>
      <c r="L30" s="281">
        <v>1</v>
      </c>
      <c r="M30" s="282">
        <v>0.40064256453738417</v>
      </c>
      <c r="N30" s="281">
        <v>1</v>
      </c>
      <c r="O30" s="282">
        <v>0.43018652849740935</v>
      </c>
      <c r="P30" s="281">
        <v>1</v>
      </c>
      <c r="Q30" s="109">
        <v>0.42371459623478269</v>
      </c>
      <c r="R30" s="291">
        <v>1</v>
      </c>
      <c r="S30" s="292">
        <v>0.40006164383561643</v>
      </c>
      <c r="T30" s="292">
        <v>0.56828767123287671</v>
      </c>
      <c r="U30" s="292">
        <v>0.64039041095890414</v>
      </c>
      <c r="V30" s="282">
        <v>0.64039041095890414</v>
      </c>
      <c r="W30" s="214">
        <v>1</v>
      </c>
      <c r="X30" s="110">
        <v>0.52302247191011231</v>
      </c>
      <c r="Y30" s="110">
        <v>0.59878277153558057</v>
      </c>
      <c r="Z30" s="110">
        <f>Z26/W26</f>
        <v>0.89223970037453182</v>
      </c>
      <c r="AA30" s="197"/>
      <c r="AB30" s="198">
        <v>1</v>
      </c>
    </row>
    <row r="31" spans="1:28" x14ac:dyDescent="0.25">
      <c r="A31" s="653"/>
      <c r="B31" s="675"/>
      <c r="C31" s="677"/>
      <c r="D31" s="619"/>
      <c r="E31" s="616"/>
      <c r="F31" s="664"/>
      <c r="G31" s="619"/>
      <c r="H31" s="619"/>
      <c r="I31" s="619"/>
      <c r="J31" s="34" t="s">
        <v>0</v>
      </c>
      <c r="K31" s="35">
        <v>1.0746666666666667</v>
      </c>
      <c r="L31" s="283">
        <v>1</v>
      </c>
      <c r="M31" s="284">
        <v>1.0746666666666667</v>
      </c>
      <c r="N31" s="283">
        <v>1</v>
      </c>
      <c r="O31" s="284">
        <v>0.94843137254901966</v>
      </c>
      <c r="P31" s="283">
        <v>1</v>
      </c>
      <c r="Q31" s="35">
        <v>0.99670454545454545</v>
      </c>
      <c r="R31" s="293">
        <v>1</v>
      </c>
      <c r="S31" s="290">
        <v>0.96272189349112425</v>
      </c>
      <c r="T31" s="290">
        <v>1</v>
      </c>
      <c r="U31" s="290">
        <v>0.94556213017751478</v>
      </c>
      <c r="V31" s="284">
        <v>0.95431952662721897</v>
      </c>
      <c r="W31" s="216">
        <v>1</v>
      </c>
      <c r="X31" s="20">
        <v>0.95313609467455618</v>
      </c>
      <c r="Y31" s="20">
        <v>0.96130177514792903</v>
      </c>
      <c r="Z31" s="101">
        <f t="shared" ref="Z31:Z33" si="1">Z27/W27</f>
        <v>0.98319526627218934</v>
      </c>
      <c r="AA31" s="206"/>
      <c r="AB31" s="205">
        <v>1</v>
      </c>
    </row>
    <row r="32" spans="1:28" x14ac:dyDescent="0.25">
      <c r="A32" s="653"/>
      <c r="B32" s="675"/>
      <c r="C32" s="677"/>
      <c r="D32" s="619"/>
      <c r="E32" s="616"/>
      <c r="F32" s="664"/>
      <c r="G32" s="619"/>
      <c r="H32" s="619"/>
      <c r="I32" s="619"/>
      <c r="J32" s="34" t="s">
        <v>1</v>
      </c>
      <c r="K32" s="35" t="s">
        <v>56</v>
      </c>
      <c r="L32" s="283" t="s">
        <v>56</v>
      </c>
      <c r="M32" s="284" t="s">
        <v>56</v>
      </c>
      <c r="N32" s="283" t="s">
        <v>56</v>
      </c>
      <c r="O32" s="284" t="s">
        <v>56</v>
      </c>
      <c r="P32" s="283" t="s">
        <v>56</v>
      </c>
      <c r="Q32" s="35" t="s">
        <v>56</v>
      </c>
      <c r="R32" s="293" t="s">
        <v>22</v>
      </c>
      <c r="S32" s="290" t="s">
        <v>22</v>
      </c>
      <c r="T32" s="290" t="s">
        <v>22</v>
      </c>
      <c r="U32" s="290" t="s">
        <v>22</v>
      </c>
      <c r="V32" s="284" t="s">
        <v>22</v>
      </c>
      <c r="W32" s="216">
        <v>1</v>
      </c>
      <c r="X32" s="20">
        <v>0</v>
      </c>
      <c r="Y32" s="20">
        <v>0</v>
      </c>
      <c r="Z32" s="101">
        <f t="shared" si="1"/>
        <v>8.3262587344086719E-4</v>
      </c>
      <c r="AA32" s="206"/>
      <c r="AB32" s="205">
        <v>1</v>
      </c>
    </row>
    <row r="33" spans="1:28" ht="15.75" thickBot="1" x14ac:dyDescent="0.3">
      <c r="A33" s="653"/>
      <c r="B33" s="675"/>
      <c r="C33" s="678"/>
      <c r="D33" s="620"/>
      <c r="E33" s="617"/>
      <c r="F33" s="665"/>
      <c r="G33" s="620"/>
      <c r="H33" s="620"/>
      <c r="I33" s="620"/>
      <c r="J33" s="111" t="s">
        <v>19</v>
      </c>
      <c r="K33" s="112">
        <v>3.5746478873239437E-2</v>
      </c>
      <c r="L33" s="285">
        <v>1</v>
      </c>
      <c r="M33" s="286">
        <v>3.5746478873239437E-2</v>
      </c>
      <c r="N33" s="285">
        <v>1</v>
      </c>
      <c r="O33" s="286">
        <v>2.5690140845070424E-2</v>
      </c>
      <c r="P33" s="285">
        <v>1</v>
      </c>
      <c r="Q33" s="112">
        <v>2.2140578168809825E-2</v>
      </c>
      <c r="R33" s="294">
        <v>1</v>
      </c>
      <c r="S33" s="295">
        <v>1.6629789216257133E-2</v>
      </c>
      <c r="T33" s="295">
        <v>1.39746127867707E-2</v>
      </c>
      <c r="U33" s="295">
        <v>1.4813089553976942E-2</v>
      </c>
      <c r="V33" s="286">
        <v>3.5518807499708864E-2</v>
      </c>
      <c r="W33" s="220">
        <v>1</v>
      </c>
      <c r="X33" s="21">
        <v>4.1458017934086412E-2</v>
      </c>
      <c r="Y33" s="21">
        <v>3.3515779666938396E-2</v>
      </c>
      <c r="Z33" s="296">
        <f t="shared" si="1"/>
        <v>0.86728776056830093</v>
      </c>
      <c r="AA33" s="212"/>
      <c r="AB33" s="213">
        <v>1</v>
      </c>
    </row>
    <row r="34" spans="1:28" x14ac:dyDescent="0.25">
      <c r="A34" s="653"/>
      <c r="B34" s="658" t="s">
        <v>23</v>
      </c>
      <c r="C34" s="679" t="s">
        <v>76</v>
      </c>
      <c r="D34" s="621" t="s">
        <v>61</v>
      </c>
      <c r="E34" s="666"/>
      <c r="F34" s="669"/>
      <c r="G34" s="621"/>
      <c r="H34" s="621" t="s">
        <v>28</v>
      </c>
      <c r="I34" s="621" t="s">
        <v>21</v>
      </c>
      <c r="J34" s="102" t="s">
        <v>27</v>
      </c>
      <c r="K34" s="103">
        <v>7000</v>
      </c>
      <c r="L34" s="222">
        <v>7000</v>
      </c>
      <c r="M34" s="223">
        <f t="shared" ref="M34:O34" si="2">SUM(M35:M38)</f>
        <v>21617</v>
      </c>
      <c r="N34" s="222">
        <v>7000</v>
      </c>
      <c r="O34" s="223">
        <f t="shared" si="2"/>
        <v>20399</v>
      </c>
      <c r="P34" s="222">
        <v>7000</v>
      </c>
      <c r="Q34" s="224">
        <v>2420</v>
      </c>
      <c r="R34" s="225">
        <v>7000</v>
      </c>
      <c r="S34" s="104">
        <f t="shared" ref="S34:U34" si="3">SUM(S35:S38)</f>
        <v>5484</v>
      </c>
      <c r="T34" s="104">
        <f t="shared" si="3"/>
        <v>5990</v>
      </c>
      <c r="U34" s="104">
        <f t="shared" si="3"/>
        <v>7825</v>
      </c>
      <c r="V34" s="277">
        <v>10040</v>
      </c>
      <c r="W34" s="299">
        <v>7000</v>
      </c>
      <c r="X34" s="300">
        <f>SUM(X35:X38)</f>
        <v>5301</v>
      </c>
      <c r="Y34" s="300">
        <f>SUM(Y35:Y38)</f>
        <v>5588</v>
      </c>
      <c r="Z34" s="300">
        <f>SUM(Z35:Z38)</f>
        <v>5303</v>
      </c>
      <c r="AA34" s="301"/>
      <c r="AB34" s="104">
        <f>SUM(AB35:AB38)</f>
        <v>141800</v>
      </c>
    </row>
    <row r="35" spans="1:28" x14ac:dyDescent="0.25">
      <c r="A35" s="653"/>
      <c r="B35" s="658"/>
      <c r="C35" s="680"/>
      <c r="D35" s="622"/>
      <c r="E35" s="667"/>
      <c r="F35" s="670"/>
      <c r="G35" s="622"/>
      <c r="H35" s="622"/>
      <c r="I35" s="622"/>
      <c r="J35" s="30" t="s">
        <v>18</v>
      </c>
      <c r="K35" s="31">
        <v>7000</v>
      </c>
      <c r="L35" s="226">
        <v>7000</v>
      </c>
      <c r="M35" s="227">
        <v>21617</v>
      </c>
      <c r="N35" s="228">
        <v>7000</v>
      </c>
      <c r="O35" s="229">
        <v>20399</v>
      </c>
      <c r="P35" s="228">
        <v>7000</v>
      </c>
      <c r="Q35" s="230">
        <v>2420</v>
      </c>
      <c r="R35" s="232">
        <v>7000</v>
      </c>
      <c r="S35" s="231">
        <v>5404</v>
      </c>
      <c r="T35" s="231">
        <v>5856</v>
      </c>
      <c r="U35" s="231">
        <v>7687</v>
      </c>
      <c r="V35" s="278">
        <v>9839</v>
      </c>
      <c r="W35" s="241" t="s">
        <v>22</v>
      </c>
      <c r="X35" s="280">
        <v>5217</v>
      </c>
      <c r="Y35" s="280">
        <v>4903</v>
      </c>
      <c r="Z35" s="36">
        <v>4695</v>
      </c>
      <c r="AA35" s="239"/>
      <c r="AB35" s="36">
        <v>70300</v>
      </c>
    </row>
    <row r="36" spans="1:28" x14ac:dyDescent="0.25">
      <c r="A36" s="653"/>
      <c r="B36" s="658"/>
      <c r="C36" s="680"/>
      <c r="D36" s="622"/>
      <c r="E36" s="667"/>
      <c r="F36" s="670"/>
      <c r="G36" s="622"/>
      <c r="H36" s="622"/>
      <c r="I36" s="622"/>
      <c r="J36" s="32" t="s">
        <v>0</v>
      </c>
      <c r="K36" s="33" t="s">
        <v>22</v>
      </c>
      <c r="L36" s="226" t="s">
        <v>22</v>
      </c>
      <c r="M36" s="227" t="s">
        <v>22</v>
      </c>
      <c r="N36" s="228" t="s">
        <v>22</v>
      </c>
      <c r="O36" s="229" t="s">
        <v>22</v>
      </c>
      <c r="P36" s="228" t="s">
        <v>22</v>
      </c>
      <c r="Q36" s="230" t="s">
        <v>22</v>
      </c>
      <c r="R36" s="232" t="s">
        <v>22</v>
      </c>
      <c r="S36" s="231">
        <v>5</v>
      </c>
      <c r="T36" s="231">
        <v>5</v>
      </c>
      <c r="U36" s="231">
        <v>5</v>
      </c>
      <c r="V36" s="278"/>
      <c r="W36" s="241" t="s">
        <v>22</v>
      </c>
      <c r="X36" s="270">
        <v>3</v>
      </c>
      <c r="Y36" s="270">
        <v>4</v>
      </c>
      <c r="Z36" s="36">
        <v>7</v>
      </c>
      <c r="AA36" s="239"/>
      <c r="AB36" s="36">
        <v>600</v>
      </c>
    </row>
    <row r="37" spans="1:28" x14ac:dyDescent="0.25">
      <c r="A37" s="653"/>
      <c r="B37" s="658"/>
      <c r="C37" s="680"/>
      <c r="D37" s="622"/>
      <c r="E37" s="667"/>
      <c r="F37" s="670"/>
      <c r="G37" s="622"/>
      <c r="H37" s="622"/>
      <c r="I37" s="622"/>
      <c r="J37" s="32" t="s">
        <v>1</v>
      </c>
      <c r="K37" s="33" t="s">
        <v>22</v>
      </c>
      <c r="L37" s="226" t="s">
        <v>22</v>
      </c>
      <c r="M37" s="227" t="s">
        <v>22</v>
      </c>
      <c r="N37" s="228" t="s">
        <v>22</v>
      </c>
      <c r="O37" s="229" t="s">
        <v>22</v>
      </c>
      <c r="P37" s="228" t="s">
        <v>22</v>
      </c>
      <c r="Q37" s="230" t="s">
        <v>22</v>
      </c>
      <c r="R37" s="232" t="s">
        <v>22</v>
      </c>
      <c r="S37" s="231">
        <v>21</v>
      </c>
      <c r="T37" s="231">
        <v>52</v>
      </c>
      <c r="U37" s="231">
        <v>48</v>
      </c>
      <c r="V37" s="278">
        <v>78</v>
      </c>
      <c r="W37" s="241" t="s">
        <v>22</v>
      </c>
      <c r="X37" s="271">
        <v>29</v>
      </c>
      <c r="Y37" s="271">
        <v>47</v>
      </c>
      <c r="Z37" s="36">
        <v>4</v>
      </c>
      <c r="AA37" s="239"/>
      <c r="AB37" s="36">
        <v>600</v>
      </c>
    </row>
    <row r="38" spans="1:28" ht="15.75" thickBot="1" x14ac:dyDescent="0.3">
      <c r="A38" s="653"/>
      <c r="B38" s="658"/>
      <c r="C38" s="681"/>
      <c r="D38" s="623"/>
      <c r="E38" s="668"/>
      <c r="F38" s="671"/>
      <c r="G38" s="623"/>
      <c r="H38" s="623"/>
      <c r="I38" s="623"/>
      <c r="J38" s="105" t="s">
        <v>19</v>
      </c>
      <c r="K38" s="106" t="s">
        <v>22</v>
      </c>
      <c r="L38" s="233" t="s">
        <v>22</v>
      </c>
      <c r="M38" s="234" t="s">
        <v>22</v>
      </c>
      <c r="N38" s="235" t="s">
        <v>22</v>
      </c>
      <c r="O38" s="236" t="s">
        <v>22</v>
      </c>
      <c r="P38" s="235" t="s">
        <v>22</v>
      </c>
      <c r="Q38" s="237" t="s">
        <v>22</v>
      </c>
      <c r="R38" s="274" t="s">
        <v>22</v>
      </c>
      <c r="S38" s="238">
        <v>54</v>
      </c>
      <c r="T38" s="238">
        <v>77</v>
      </c>
      <c r="U38" s="238">
        <v>85</v>
      </c>
      <c r="V38" s="279">
        <v>123</v>
      </c>
      <c r="W38" s="242" t="s">
        <v>22</v>
      </c>
      <c r="X38" s="107">
        <v>52</v>
      </c>
      <c r="Y38" s="107">
        <v>634</v>
      </c>
      <c r="Z38" s="107">
        <v>597</v>
      </c>
      <c r="AA38" s="240"/>
      <c r="AB38" s="36">
        <v>70300</v>
      </c>
    </row>
    <row r="39" spans="1:28" ht="38.25" x14ac:dyDescent="0.25">
      <c r="A39" s="653"/>
      <c r="B39" s="685" t="s">
        <v>20</v>
      </c>
      <c r="C39" s="655" t="s">
        <v>96</v>
      </c>
      <c r="D39" s="143" t="s">
        <v>77</v>
      </c>
      <c r="E39" s="135"/>
      <c r="F39" s="672" t="s">
        <v>106</v>
      </c>
      <c r="G39" s="143"/>
      <c r="H39" s="143" t="s">
        <v>28</v>
      </c>
      <c r="I39" s="143" t="s">
        <v>21</v>
      </c>
      <c r="J39" s="305" t="s">
        <v>27</v>
      </c>
      <c r="K39" s="103"/>
      <c r="L39" s="222"/>
      <c r="M39" s="223"/>
      <c r="N39" s="222"/>
      <c r="O39" s="223"/>
      <c r="P39" s="222"/>
      <c r="Q39" s="224"/>
      <c r="R39" s="225"/>
      <c r="S39" s="104"/>
      <c r="T39" s="104"/>
      <c r="U39" s="104"/>
      <c r="V39" s="272"/>
      <c r="W39" s="299"/>
      <c r="X39" s="300"/>
      <c r="Y39" s="300"/>
      <c r="Z39" s="300"/>
      <c r="AA39" s="301"/>
      <c r="AB39" s="275">
        <f>SUM(AB40:AB43)</f>
        <v>81600</v>
      </c>
    </row>
    <row r="40" spans="1:28" x14ac:dyDescent="0.25">
      <c r="A40" s="653"/>
      <c r="B40" s="686"/>
      <c r="C40" s="656"/>
      <c r="D40" s="143"/>
      <c r="E40" s="135"/>
      <c r="F40" s="673"/>
      <c r="G40" s="143"/>
      <c r="H40" s="143"/>
      <c r="I40" s="143"/>
      <c r="J40" s="306" t="s">
        <v>18</v>
      </c>
      <c r="K40" s="31"/>
      <c r="L40" s="226"/>
      <c r="M40" s="227"/>
      <c r="N40" s="228"/>
      <c r="O40" s="229"/>
      <c r="P40" s="228"/>
      <c r="Q40" s="230"/>
      <c r="R40" s="232"/>
      <c r="S40" s="231"/>
      <c r="T40" s="231"/>
      <c r="U40" s="231"/>
      <c r="V40" s="273"/>
      <c r="W40" s="241"/>
      <c r="X40" s="280"/>
      <c r="Y40" s="280"/>
      <c r="Z40" s="36"/>
      <c r="AA40" s="239"/>
      <c r="AB40" s="276">
        <v>4000</v>
      </c>
    </row>
    <row r="41" spans="1:28" x14ac:dyDescent="0.25">
      <c r="A41" s="653"/>
      <c r="B41" s="686"/>
      <c r="C41" s="656"/>
      <c r="D41" s="143"/>
      <c r="E41" s="135"/>
      <c r="F41" s="673"/>
      <c r="G41" s="143"/>
      <c r="H41" s="143"/>
      <c r="I41" s="143"/>
      <c r="J41" s="306" t="s">
        <v>0</v>
      </c>
      <c r="K41" s="33"/>
      <c r="L41" s="226"/>
      <c r="M41" s="227"/>
      <c r="N41" s="228"/>
      <c r="O41" s="229"/>
      <c r="P41" s="228"/>
      <c r="Q41" s="230"/>
      <c r="R41" s="232"/>
      <c r="S41" s="231"/>
      <c r="T41" s="231"/>
      <c r="U41" s="231"/>
      <c r="V41" s="273"/>
      <c r="W41" s="241"/>
      <c r="X41" s="270"/>
      <c r="Y41" s="270"/>
      <c r="Z41" s="36"/>
      <c r="AA41" s="239"/>
      <c r="AB41" s="276" t="s">
        <v>56</v>
      </c>
    </row>
    <row r="42" spans="1:28" x14ac:dyDescent="0.25">
      <c r="A42" s="653"/>
      <c r="B42" s="686"/>
      <c r="C42" s="656"/>
      <c r="D42" s="143"/>
      <c r="E42" s="135"/>
      <c r="F42" s="673"/>
      <c r="G42" s="143"/>
      <c r="H42" s="143"/>
      <c r="I42" s="143"/>
      <c r="J42" s="306" t="s">
        <v>1</v>
      </c>
      <c r="K42" s="33"/>
      <c r="L42" s="226"/>
      <c r="M42" s="227"/>
      <c r="N42" s="228"/>
      <c r="O42" s="229"/>
      <c r="P42" s="228"/>
      <c r="Q42" s="230"/>
      <c r="R42" s="232"/>
      <c r="S42" s="231"/>
      <c r="T42" s="231"/>
      <c r="U42" s="231"/>
      <c r="V42" s="273"/>
      <c r="W42" s="241"/>
      <c r="X42" s="271"/>
      <c r="Y42" s="271"/>
      <c r="Z42" s="36"/>
      <c r="AA42" s="239"/>
      <c r="AB42" s="276">
        <v>71600</v>
      </c>
    </row>
    <row r="43" spans="1:28" ht="15.75" thickBot="1" x14ac:dyDescent="0.3">
      <c r="A43" s="653"/>
      <c r="B43" s="687"/>
      <c r="C43" s="657"/>
      <c r="D43" s="143"/>
      <c r="E43" s="135"/>
      <c r="F43" s="674"/>
      <c r="G43" s="143"/>
      <c r="H43" s="143"/>
      <c r="I43" s="143"/>
      <c r="J43" s="307" t="s">
        <v>19</v>
      </c>
      <c r="K43" s="106"/>
      <c r="L43" s="233"/>
      <c r="M43" s="234"/>
      <c r="N43" s="235"/>
      <c r="O43" s="236"/>
      <c r="P43" s="235"/>
      <c r="Q43" s="237"/>
      <c r="R43" s="287"/>
      <c r="S43" s="288"/>
      <c r="T43" s="288"/>
      <c r="U43" s="288"/>
      <c r="V43" s="289"/>
      <c r="W43" s="242"/>
      <c r="X43" s="107"/>
      <c r="Y43" s="107"/>
      <c r="Z43" s="107"/>
      <c r="AA43" s="240"/>
      <c r="AB43" s="276">
        <v>6000</v>
      </c>
    </row>
    <row r="44" spans="1:28" x14ac:dyDescent="0.25">
      <c r="A44" s="653"/>
      <c r="B44" s="658" t="s">
        <v>24</v>
      </c>
      <c r="C44" s="659" t="s">
        <v>145</v>
      </c>
      <c r="D44" s="625" t="s">
        <v>151</v>
      </c>
      <c r="E44" s="615"/>
      <c r="F44" s="601" t="s">
        <v>104</v>
      </c>
      <c r="G44" s="625" t="s">
        <v>103</v>
      </c>
      <c r="H44" s="621" t="s">
        <v>101</v>
      </c>
      <c r="I44" s="625" t="s">
        <v>143</v>
      </c>
      <c r="J44" s="134" t="s">
        <v>51</v>
      </c>
      <c r="K44" s="309"/>
      <c r="L44" s="310"/>
      <c r="M44" s="311"/>
      <c r="N44" s="310"/>
      <c r="O44" s="311"/>
      <c r="P44" s="310"/>
      <c r="Q44" s="312"/>
      <c r="R44" s="313"/>
      <c r="S44" s="314"/>
      <c r="T44" s="314"/>
      <c r="U44" s="314"/>
      <c r="V44" s="461"/>
      <c r="W44" s="462"/>
      <c r="X44" s="463"/>
      <c r="Y44" s="463"/>
      <c r="Z44" s="463"/>
      <c r="AA44" s="464"/>
      <c r="AB44" s="465">
        <v>0.95</v>
      </c>
    </row>
    <row r="45" spans="1:28" x14ac:dyDescent="0.25">
      <c r="A45" s="653"/>
      <c r="B45" s="658"/>
      <c r="C45" s="660"/>
      <c r="D45" s="626"/>
      <c r="E45" s="616"/>
      <c r="F45" s="602"/>
      <c r="G45" s="626"/>
      <c r="H45" s="622"/>
      <c r="I45" s="626"/>
      <c r="J45" s="136" t="s">
        <v>18</v>
      </c>
      <c r="K45" s="35"/>
      <c r="L45" s="316"/>
      <c r="M45" s="317"/>
      <c r="N45" s="318"/>
      <c r="O45" s="319"/>
      <c r="P45" s="318"/>
      <c r="Q45" s="320"/>
      <c r="R45" s="321"/>
      <c r="S45" s="322"/>
      <c r="T45" s="322"/>
      <c r="U45" s="322"/>
      <c r="V45" s="466"/>
      <c r="W45" s="324"/>
      <c r="X45" s="325"/>
      <c r="Y45" s="325"/>
      <c r="Z45" s="326"/>
      <c r="AA45" s="327"/>
      <c r="AB45" s="467">
        <v>0.95</v>
      </c>
    </row>
    <row r="46" spans="1:28" x14ac:dyDescent="0.25">
      <c r="A46" s="653"/>
      <c r="B46" s="658"/>
      <c r="C46" s="660"/>
      <c r="D46" s="626"/>
      <c r="E46" s="616"/>
      <c r="F46" s="602"/>
      <c r="G46" s="626"/>
      <c r="H46" s="622"/>
      <c r="I46" s="626"/>
      <c r="J46" s="136" t="s">
        <v>0</v>
      </c>
      <c r="K46" s="328"/>
      <c r="L46" s="316"/>
      <c r="M46" s="317"/>
      <c r="N46" s="318"/>
      <c r="O46" s="319"/>
      <c r="P46" s="318"/>
      <c r="Q46" s="320"/>
      <c r="R46" s="321"/>
      <c r="S46" s="322"/>
      <c r="T46" s="322"/>
      <c r="U46" s="322"/>
      <c r="V46" s="466"/>
      <c r="W46" s="324"/>
      <c r="X46" s="263"/>
      <c r="Y46" s="263"/>
      <c r="Z46" s="326"/>
      <c r="AA46" s="327"/>
      <c r="AB46" s="467">
        <v>0.95</v>
      </c>
    </row>
    <row r="47" spans="1:28" x14ac:dyDescent="0.25">
      <c r="A47" s="653"/>
      <c r="B47" s="658"/>
      <c r="C47" s="661"/>
      <c r="D47" s="627"/>
      <c r="E47" s="616"/>
      <c r="F47" s="602"/>
      <c r="G47" s="627"/>
      <c r="H47" s="624"/>
      <c r="I47" s="627"/>
      <c r="J47" s="136" t="s">
        <v>1</v>
      </c>
      <c r="K47" s="328"/>
      <c r="L47" s="316"/>
      <c r="M47" s="317"/>
      <c r="N47" s="318"/>
      <c r="O47" s="319"/>
      <c r="P47" s="318"/>
      <c r="Q47" s="320"/>
      <c r="R47" s="321"/>
      <c r="S47" s="322"/>
      <c r="T47" s="322"/>
      <c r="U47" s="322"/>
      <c r="V47" s="466"/>
      <c r="W47" s="324"/>
      <c r="X47" s="263"/>
      <c r="Y47" s="263"/>
      <c r="Z47" s="326"/>
      <c r="AA47" s="327"/>
      <c r="AB47" s="467">
        <v>0.95</v>
      </c>
    </row>
    <row r="48" spans="1:28" ht="15.75" thickBot="1" x14ac:dyDescent="0.3">
      <c r="A48" s="653"/>
      <c r="B48" s="658"/>
      <c r="C48" s="662"/>
      <c r="D48" s="628"/>
      <c r="E48" s="617"/>
      <c r="F48" s="603"/>
      <c r="G48" s="628"/>
      <c r="H48" s="623"/>
      <c r="I48" s="628"/>
      <c r="J48" s="138" t="s">
        <v>19</v>
      </c>
      <c r="K48" s="329"/>
      <c r="L48" s="330"/>
      <c r="M48" s="331"/>
      <c r="N48" s="332"/>
      <c r="O48" s="333"/>
      <c r="P48" s="332"/>
      <c r="Q48" s="334"/>
      <c r="R48" s="468"/>
      <c r="S48" s="469"/>
      <c r="T48" s="469"/>
      <c r="U48" s="469"/>
      <c r="V48" s="470"/>
      <c r="W48" s="338"/>
      <c r="X48" s="339"/>
      <c r="Y48" s="339"/>
      <c r="Z48" s="339"/>
      <c r="AA48" s="340"/>
      <c r="AB48" s="467">
        <v>0.95</v>
      </c>
    </row>
    <row r="49" spans="1:28" x14ac:dyDescent="0.25">
      <c r="A49" s="653"/>
      <c r="B49" s="654" t="s">
        <v>29</v>
      </c>
      <c r="C49" s="641" t="s">
        <v>62</v>
      </c>
      <c r="D49" s="641" t="s">
        <v>16</v>
      </c>
      <c r="E49" s="551"/>
      <c r="F49" s="644"/>
      <c r="G49" s="646" t="s">
        <v>90</v>
      </c>
      <c r="H49" s="648" t="s">
        <v>54</v>
      </c>
      <c r="I49" s="650" t="s">
        <v>21</v>
      </c>
      <c r="J49" s="471" t="s">
        <v>51</v>
      </c>
      <c r="K49" s="311"/>
      <c r="L49" s="310"/>
      <c r="M49" s="311"/>
      <c r="N49" s="310"/>
      <c r="O49" s="311"/>
      <c r="P49" s="310"/>
      <c r="Q49" s="312"/>
      <c r="R49" s="313"/>
      <c r="S49" s="314"/>
      <c r="T49" s="314"/>
      <c r="U49" s="314"/>
      <c r="V49" s="315"/>
      <c r="W49" s="313">
        <v>1</v>
      </c>
      <c r="X49" s="314">
        <f>AVERAGE(X50:X53)</f>
        <v>0.97</v>
      </c>
      <c r="Y49" s="314">
        <f>AVERAGE(Y50:Y53)</f>
        <v>0.98</v>
      </c>
      <c r="Z49" s="314">
        <v>0.98</v>
      </c>
      <c r="AA49" s="312"/>
      <c r="AB49" s="197">
        <v>1</v>
      </c>
    </row>
    <row r="50" spans="1:28" x14ac:dyDescent="0.25">
      <c r="A50" s="653"/>
      <c r="B50" s="654"/>
      <c r="C50" s="642"/>
      <c r="D50" s="642"/>
      <c r="E50" s="643"/>
      <c r="F50" s="644"/>
      <c r="G50" s="647"/>
      <c r="H50" s="649"/>
      <c r="I50" s="651"/>
      <c r="J50" s="341" t="s">
        <v>18</v>
      </c>
      <c r="K50" s="284"/>
      <c r="L50" s="316"/>
      <c r="M50" s="317"/>
      <c r="N50" s="318"/>
      <c r="O50" s="319"/>
      <c r="P50" s="318"/>
      <c r="Q50" s="320"/>
      <c r="R50" s="321"/>
      <c r="S50" s="322"/>
      <c r="T50" s="322"/>
      <c r="U50" s="322"/>
      <c r="V50" s="323"/>
      <c r="W50" s="324">
        <v>1</v>
      </c>
      <c r="X50" s="325">
        <v>0.97</v>
      </c>
      <c r="Y50" s="325">
        <v>0.98</v>
      </c>
      <c r="Z50" s="326">
        <v>0.98</v>
      </c>
      <c r="AA50" s="327"/>
      <c r="AB50" s="206">
        <v>1</v>
      </c>
    </row>
    <row r="51" spans="1:28" x14ac:dyDescent="0.25">
      <c r="A51" s="653"/>
      <c r="B51" s="654"/>
      <c r="C51" s="642"/>
      <c r="D51" s="642"/>
      <c r="E51" s="643"/>
      <c r="F51" s="644"/>
      <c r="G51" s="647"/>
      <c r="H51" s="649"/>
      <c r="I51" s="651"/>
      <c r="J51" s="341" t="s">
        <v>0</v>
      </c>
      <c r="K51" s="342"/>
      <c r="L51" s="316"/>
      <c r="M51" s="317"/>
      <c r="N51" s="318"/>
      <c r="O51" s="319"/>
      <c r="P51" s="318"/>
      <c r="Q51" s="320"/>
      <c r="R51" s="321"/>
      <c r="S51" s="322"/>
      <c r="T51" s="322"/>
      <c r="U51" s="322"/>
      <c r="V51" s="323"/>
      <c r="W51" s="324">
        <v>1</v>
      </c>
      <c r="X51" s="263"/>
      <c r="Y51" s="263"/>
      <c r="Z51" s="326"/>
      <c r="AA51" s="327"/>
      <c r="AB51" s="206">
        <v>1</v>
      </c>
    </row>
    <row r="52" spans="1:28" x14ac:dyDescent="0.25">
      <c r="A52" s="653"/>
      <c r="B52" s="654"/>
      <c r="C52" s="642"/>
      <c r="D52" s="642"/>
      <c r="E52" s="643"/>
      <c r="F52" s="644"/>
      <c r="G52" s="647"/>
      <c r="H52" s="649"/>
      <c r="I52" s="651"/>
      <c r="J52" s="341" t="s">
        <v>1</v>
      </c>
      <c r="K52" s="342"/>
      <c r="L52" s="316"/>
      <c r="M52" s="317"/>
      <c r="N52" s="318"/>
      <c r="O52" s="319"/>
      <c r="P52" s="318"/>
      <c r="Q52" s="320"/>
      <c r="R52" s="321"/>
      <c r="S52" s="322"/>
      <c r="T52" s="322"/>
      <c r="U52" s="322"/>
      <c r="V52" s="323"/>
      <c r="W52" s="324">
        <v>1</v>
      </c>
      <c r="X52" s="263"/>
      <c r="Y52" s="263"/>
      <c r="Z52" s="326"/>
      <c r="AA52" s="327"/>
      <c r="AB52" s="206">
        <v>1</v>
      </c>
    </row>
    <row r="53" spans="1:28" ht="15.75" thickBot="1" x14ac:dyDescent="0.3">
      <c r="A53" s="653"/>
      <c r="B53" s="654"/>
      <c r="C53" s="642"/>
      <c r="D53" s="642"/>
      <c r="E53" s="643"/>
      <c r="F53" s="645"/>
      <c r="G53" s="647"/>
      <c r="H53" s="649"/>
      <c r="I53" s="651"/>
      <c r="J53" s="343" t="s">
        <v>19</v>
      </c>
      <c r="K53" s="344"/>
      <c r="L53" s="330"/>
      <c r="M53" s="331"/>
      <c r="N53" s="332"/>
      <c r="O53" s="333"/>
      <c r="P53" s="332"/>
      <c r="Q53" s="334"/>
      <c r="R53" s="335"/>
      <c r="S53" s="336"/>
      <c r="T53" s="336"/>
      <c r="U53" s="336"/>
      <c r="V53" s="337"/>
      <c r="W53" s="338">
        <v>1</v>
      </c>
      <c r="X53" s="339"/>
      <c r="Y53" s="339"/>
      <c r="Z53" s="339"/>
      <c r="AA53" s="340"/>
      <c r="AB53" s="212">
        <v>1</v>
      </c>
    </row>
    <row r="54" spans="1:28" ht="90" thickBot="1" x14ac:dyDescent="0.3">
      <c r="A54" s="653"/>
      <c r="B54" s="182" t="s">
        <v>55</v>
      </c>
      <c r="C54" s="183" t="s">
        <v>152</v>
      </c>
      <c r="D54" s="180" t="s">
        <v>153</v>
      </c>
      <c r="E54" s="184"/>
      <c r="F54" s="178" t="s">
        <v>109</v>
      </c>
      <c r="G54" s="180" t="s">
        <v>110</v>
      </c>
      <c r="H54" s="180" t="s">
        <v>111</v>
      </c>
      <c r="I54" s="472" t="s">
        <v>143</v>
      </c>
      <c r="J54" s="473" t="s">
        <v>51</v>
      </c>
      <c r="K54" s="474"/>
      <c r="L54" s="475"/>
      <c r="M54" s="474"/>
      <c r="N54" s="359"/>
      <c r="O54" s="308"/>
      <c r="P54" s="475"/>
      <c r="Q54" s="474"/>
      <c r="R54" s="475"/>
      <c r="S54" s="476"/>
      <c r="T54" s="476"/>
      <c r="U54" s="476"/>
      <c r="V54" s="474"/>
      <c r="W54" s="477">
        <v>1</v>
      </c>
      <c r="X54" s="478"/>
      <c r="Y54" s="478"/>
      <c r="Z54" s="478"/>
      <c r="AA54" s="479"/>
      <c r="AB54" s="480">
        <v>1</v>
      </c>
    </row>
    <row r="55" spans="1:28" s="9" customFormat="1" ht="13.5" thickBot="1" x14ac:dyDescent="0.25">
      <c r="A55" s="357"/>
      <c r="B55" s="358"/>
      <c r="C55" s="542" t="s">
        <v>177</v>
      </c>
      <c r="D55" s="543"/>
      <c r="E55" s="543"/>
      <c r="F55" s="543"/>
      <c r="G55" s="543"/>
      <c r="H55" s="543"/>
      <c r="I55" s="543"/>
      <c r="J55" s="543"/>
      <c r="K55" s="543"/>
      <c r="L55" s="543"/>
      <c r="M55" s="543"/>
      <c r="N55" s="543"/>
      <c r="O55" s="543"/>
      <c r="P55" s="543"/>
      <c r="Q55" s="543"/>
      <c r="R55" s="543"/>
      <c r="S55" s="543"/>
      <c r="T55" s="543"/>
      <c r="U55" s="543"/>
      <c r="V55" s="543"/>
      <c r="W55" s="543"/>
      <c r="X55" s="543"/>
      <c r="Y55" s="543"/>
      <c r="Z55" s="543"/>
      <c r="AA55" s="543"/>
      <c r="AB55" s="544"/>
    </row>
    <row r="56" spans="1:28" s="9" customFormat="1" x14ac:dyDescent="0.25">
      <c r="A56" s="357"/>
      <c r="B56" s="358"/>
      <c r="C56" s="635" t="s">
        <v>178</v>
      </c>
      <c r="D56" s="637" t="s">
        <v>179</v>
      </c>
      <c r="E56" s="639" t="s">
        <v>180</v>
      </c>
      <c r="F56" s="582" t="s">
        <v>193</v>
      </c>
      <c r="G56" s="637" t="s">
        <v>181</v>
      </c>
      <c r="H56" s="637" t="s">
        <v>182</v>
      </c>
      <c r="I56" s="637" t="s">
        <v>17</v>
      </c>
      <c r="J56" s="396" t="s">
        <v>183</v>
      </c>
      <c r="K56" s="397" t="s">
        <v>22</v>
      </c>
      <c r="L56" s="397" t="s">
        <v>22</v>
      </c>
      <c r="M56" s="397" t="s">
        <v>22</v>
      </c>
      <c r="N56" s="397" t="s">
        <v>22</v>
      </c>
      <c r="O56" s="397" t="s">
        <v>22</v>
      </c>
      <c r="P56" s="398" t="s">
        <v>22</v>
      </c>
      <c r="Q56" s="397" t="s">
        <v>22</v>
      </c>
      <c r="R56" s="398">
        <v>1</v>
      </c>
      <c r="S56" s="398"/>
      <c r="T56" s="398"/>
      <c r="U56" s="398"/>
      <c r="V56" s="399">
        <v>0.26</v>
      </c>
      <c r="W56" s="375"/>
      <c r="X56" s="400"/>
      <c r="Y56" s="400"/>
      <c r="Z56" s="400"/>
      <c r="AA56" s="400"/>
      <c r="AB56" s="401"/>
    </row>
    <row r="57" spans="1:28" s="9" customFormat="1" x14ac:dyDescent="0.25">
      <c r="A57" s="357"/>
      <c r="B57" s="358"/>
      <c r="C57" s="636"/>
      <c r="D57" s="638"/>
      <c r="E57" s="640"/>
      <c r="F57" s="572"/>
      <c r="G57" s="638"/>
      <c r="H57" s="638"/>
      <c r="I57" s="638"/>
      <c r="J57" s="368"/>
      <c r="K57" s="380"/>
      <c r="L57" s="380" t="s">
        <v>22</v>
      </c>
      <c r="M57" s="380" t="s">
        <v>22</v>
      </c>
      <c r="N57" s="380" t="s">
        <v>22</v>
      </c>
      <c r="O57" s="380" t="s">
        <v>22</v>
      </c>
      <c r="P57" s="380" t="s">
        <v>22</v>
      </c>
      <c r="Q57" s="380" t="s">
        <v>22</v>
      </c>
      <c r="R57" s="380" t="s">
        <v>22</v>
      </c>
      <c r="S57" s="380" t="s">
        <v>22</v>
      </c>
      <c r="T57" s="380" t="s">
        <v>22</v>
      </c>
      <c r="U57" s="380" t="s">
        <v>22</v>
      </c>
      <c r="V57" s="380" t="s">
        <v>22</v>
      </c>
      <c r="W57" s="370">
        <v>1</v>
      </c>
      <c r="X57" s="381"/>
      <c r="Y57" s="381"/>
      <c r="Z57" s="381"/>
      <c r="AA57" s="381"/>
      <c r="AB57" s="402"/>
    </row>
    <row r="58" spans="1:28" s="9" customFormat="1" x14ac:dyDescent="0.25">
      <c r="A58" s="357"/>
      <c r="B58" s="358"/>
      <c r="C58" s="636"/>
      <c r="D58" s="638"/>
      <c r="E58" s="640"/>
      <c r="F58" s="572"/>
      <c r="G58" s="638"/>
      <c r="H58" s="638"/>
      <c r="I58" s="638"/>
      <c r="J58" s="368"/>
      <c r="K58" s="380"/>
      <c r="L58" s="380" t="s">
        <v>22</v>
      </c>
      <c r="M58" s="380" t="s">
        <v>22</v>
      </c>
      <c r="N58" s="380" t="s">
        <v>22</v>
      </c>
      <c r="O58" s="380" t="s">
        <v>22</v>
      </c>
      <c r="P58" s="380" t="s">
        <v>22</v>
      </c>
      <c r="Q58" s="380" t="s">
        <v>22</v>
      </c>
      <c r="R58" s="380" t="s">
        <v>22</v>
      </c>
      <c r="S58" s="380" t="s">
        <v>22</v>
      </c>
      <c r="T58" s="380" t="s">
        <v>22</v>
      </c>
      <c r="U58" s="380" t="s">
        <v>22</v>
      </c>
      <c r="V58" s="380" t="s">
        <v>22</v>
      </c>
      <c r="W58" s="370" t="s">
        <v>22</v>
      </c>
      <c r="X58" s="381"/>
      <c r="Y58" s="381"/>
      <c r="Z58" s="381"/>
      <c r="AA58" s="381"/>
      <c r="AB58" s="402"/>
    </row>
    <row r="59" spans="1:28" s="9" customFormat="1" x14ac:dyDescent="0.25">
      <c r="A59" s="357"/>
      <c r="B59" s="358"/>
      <c r="C59" s="636"/>
      <c r="D59" s="638"/>
      <c r="E59" s="640"/>
      <c r="F59" s="572"/>
      <c r="G59" s="638"/>
      <c r="H59" s="638"/>
      <c r="I59" s="638"/>
      <c r="J59" s="368"/>
      <c r="K59" s="380"/>
      <c r="L59" s="380" t="s">
        <v>22</v>
      </c>
      <c r="M59" s="380" t="s">
        <v>22</v>
      </c>
      <c r="N59" s="380" t="s">
        <v>22</v>
      </c>
      <c r="O59" s="380" t="s">
        <v>22</v>
      </c>
      <c r="P59" s="380" t="s">
        <v>22</v>
      </c>
      <c r="Q59" s="380" t="s">
        <v>22</v>
      </c>
      <c r="R59" s="380" t="s">
        <v>22</v>
      </c>
      <c r="S59" s="380" t="s">
        <v>22</v>
      </c>
      <c r="T59" s="380" t="s">
        <v>22</v>
      </c>
      <c r="U59" s="380" t="s">
        <v>22</v>
      </c>
      <c r="V59" s="380" t="s">
        <v>22</v>
      </c>
      <c r="W59" s="370" t="s">
        <v>22</v>
      </c>
      <c r="X59" s="381"/>
      <c r="Y59" s="381"/>
      <c r="Z59" s="381"/>
      <c r="AA59" s="381"/>
      <c r="AB59" s="402"/>
    </row>
    <row r="60" spans="1:28" s="9" customFormat="1" x14ac:dyDescent="0.25">
      <c r="A60" s="357"/>
      <c r="B60" s="358"/>
      <c r="C60" s="607" t="s">
        <v>184</v>
      </c>
      <c r="D60" s="608" t="s">
        <v>185</v>
      </c>
      <c r="E60" s="609" t="s">
        <v>171</v>
      </c>
      <c r="F60" s="572" t="s">
        <v>194</v>
      </c>
      <c r="G60" s="608" t="s">
        <v>186</v>
      </c>
      <c r="H60" s="608" t="s">
        <v>187</v>
      </c>
      <c r="I60" s="608" t="s">
        <v>17</v>
      </c>
      <c r="J60" s="382" t="s">
        <v>18</v>
      </c>
      <c r="K60" s="383"/>
      <c r="L60" s="384"/>
      <c r="M60" s="384"/>
      <c r="N60" s="385"/>
      <c r="O60" s="385"/>
      <c r="P60" s="385"/>
      <c r="Q60" s="380" t="s">
        <v>160</v>
      </c>
      <c r="R60" s="386"/>
      <c r="S60" s="387"/>
      <c r="T60" s="387"/>
      <c r="U60" s="387"/>
      <c r="V60" s="380"/>
      <c r="W60" s="370" t="s">
        <v>22</v>
      </c>
      <c r="X60" s="381"/>
      <c r="Y60" s="381"/>
      <c r="Z60" s="381"/>
      <c r="AA60" s="381"/>
      <c r="AB60" s="402"/>
    </row>
    <row r="61" spans="1:28" s="9" customFormat="1" x14ac:dyDescent="0.25">
      <c r="A61" s="357"/>
      <c r="B61" s="358"/>
      <c r="C61" s="607"/>
      <c r="D61" s="608"/>
      <c r="E61" s="609"/>
      <c r="F61" s="572"/>
      <c r="G61" s="608"/>
      <c r="H61" s="608"/>
      <c r="I61" s="608"/>
      <c r="J61" s="382" t="s">
        <v>0</v>
      </c>
      <c r="K61" s="388"/>
      <c r="L61" s="389"/>
      <c r="M61" s="389"/>
      <c r="N61" s="390"/>
      <c r="O61" s="390"/>
      <c r="P61" s="390"/>
      <c r="Q61" s="387" t="s">
        <v>159</v>
      </c>
      <c r="R61" s="380"/>
      <c r="S61" s="387"/>
      <c r="T61" s="387"/>
      <c r="U61" s="387"/>
      <c r="V61" s="387"/>
      <c r="W61" s="370" t="s">
        <v>22</v>
      </c>
      <c r="X61" s="381"/>
      <c r="Y61" s="381"/>
      <c r="Z61" s="381"/>
      <c r="AA61" s="381"/>
      <c r="AB61" s="402"/>
    </row>
    <row r="62" spans="1:28" s="9" customFormat="1" x14ac:dyDescent="0.25">
      <c r="A62" s="357"/>
      <c r="B62" s="358"/>
      <c r="C62" s="607"/>
      <c r="D62" s="608"/>
      <c r="E62" s="609"/>
      <c r="F62" s="572"/>
      <c r="G62" s="608"/>
      <c r="H62" s="608"/>
      <c r="I62" s="608"/>
      <c r="J62" s="382" t="s">
        <v>1</v>
      </c>
      <c r="K62" s="388"/>
      <c r="L62" s="389"/>
      <c r="M62" s="389"/>
      <c r="N62" s="390"/>
      <c r="O62" s="390"/>
      <c r="P62" s="390"/>
      <c r="Q62" s="387" t="s">
        <v>159</v>
      </c>
      <c r="R62" s="380"/>
      <c r="S62" s="387"/>
      <c r="T62" s="387"/>
      <c r="U62" s="387"/>
      <c r="V62" s="387"/>
      <c r="W62" s="370" t="s">
        <v>22</v>
      </c>
      <c r="X62" s="381"/>
      <c r="Y62" s="381"/>
      <c r="Z62" s="381"/>
      <c r="AA62" s="381"/>
      <c r="AB62" s="402"/>
    </row>
    <row r="63" spans="1:28" s="9" customFormat="1" x14ac:dyDescent="0.25">
      <c r="A63" s="357"/>
      <c r="B63" s="358"/>
      <c r="C63" s="607"/>
      <c r="D63" s="608"/>
      <c r="E63" s="609"/>
      <c r="F63" s="572"/>
      <c r="G63" s="608"/>
      <c r="H63" s="608"/>
      <c r="I63" s="608"/>
      <c r="J63" s="382" t="s">
        <v>19</v>
      </c>
      <c r="K63" s="388"/>
      <c r="L63" s="389"/>
      <c r="M63" s="389"/>
      <c r="N63" s="390"/>
      <c r="O63" s="390"/>
      <c r="P63" s="390"/>
      <c r="Q63" s="387" t="s">
        <v>159</v>
      </c>
      <c r="R63" s="380"/>
      <c r="S63" s="387"/>
      <c r="T63" s="387"/>
      <c r="U63" s="387"/>
      <c r="V63" s="387"/>
      <c r="W63" s="370" t="s">
        <v>22</v>
      </c>
      <c r="X63" s="381"/>
      <c r="Y63" s="381"/>
      <c r="Z63" s="381"/>
      <c r="AA63" s="381"/>
      <c r="AB63" s="402"/>
    </row>
    <row r="64" spans="1:28" s="9" customFormat="1" x14ac:dyDescent="0.25">
      <c r="A64" s="357"/>
      <c r="B64" s="358"/>
      <c r="C64" s="746" t="s">
        <v>188</v>
      </c>
      <c r="D64" s="580" t="s">
        <v>189</v>
      </c>
      <c r="E64" s="594"/>
      <c r="F64" s="572" t="s">
        <v>193</v>
      </c>
      <c r="G64" s="580" t="s">
        <v>190</v>
      </c>
      <c r="H64" s="580" t="s">
        <v>191</v>
      </c>
      <c r="I64" s="580" t="s">
        <v>17</v>
      </c>
      <c r="J64" s="391" t="s">
        <v>51</v>
      </c>
      <c r="K64" s="389"/>
      <c r="L64" s="389"/>
      <c r="M64" s="389"/>
      <c r="N64" s="390"/>
      <c r="O64" s="390"/>
      <c r="P64" s="392"/>
      <c r="Q64" s="387"/>
      <c r="R64" s="387"/>
      <c r="S64" s="387"/>
      <c r="T64" s="380"/>
      <c r="U64" s="393"/>
      <c r="V64" s="370"/>
      <c r="W64" s="370">
        <v>1</v>
      </c>
      <c r="X64" s="381"/>
      <c r="Y64" s="381"/>
      <c r="Z64" s="381"/>
      <c r="AA64" s="381"/>
      <c r="AB64" s="402"/>
    </row>
    <row r="65" spans="1:34" s="9" customFormat="1" ht="12.75" x14ac:dyDescent="0.2">
      <c r="A65" s="357"/>
      <c r="B65" s="358"/>
      <c r="C65" s="746"/>
      <c r="D65" s="580"/>
      <c r="E65" s="594"/>
      <c r="F65" s="572"/>
      <c r="G65" s="580"/>
      <c r="H65" s="580"/>
      <c r="I65" s="580"/>
      <c r="J65" s="368"/>
      <c r="K65" s="389"/>
      <c r="L65" s="389"/>
      <c r="M65" s="389"/>
      <c r="N65" s="390"/>
      <c r="O65" s="390"/>
      <c r="P65" s="390"/>
      <c r="Q65" s="380"/>
      <c r="R65" s="380"/>
      <c r="S65" s="380"/>
      <c r="T65" s="380"/>
      <c r="U65" s="394"/>
      <c r="V65" s="394"/>
      <c r="W65" s="394"/>
      <c r="X65" s="395"/>
      <c r="Y65" s="395"/>
      <c r="Z65" s="395"/>
      <c r="AA65" s="395"/>
      <c r="AB65" s="403"/>
    </row>
    <row r="66" spans="1:34" s="9" customFormat="1" ht="12.75" x14ac:dyDescent="0.2">
      <c r="A66" s="357"/>
      <c r="B66" s="358"/>
      <c r="C66" s="746"/>
      <c r="D66" s="580"/>
      <c r="E66" s="594"/>
      <c r="F66" s="572"/>
      <c r="G66" s="580"/>
      <c r="H66" s="580"/>
      <c r="I66" s="580"/>
      <c r="J66" s="368"/>
      <c r="K66" s="389"/>
      <c r="L66" s="389"/>
      <c r="M66" s="389"/>
      <c r="N66" s="390"/>
      <c r="O66" s="390"/>
      <c r="P66" s="390"/>
      <c r="Q66" s="380"/>
      <c r="R66" s="380"/>
      <c r="S66" s="380"/>
      <c r="T66" s="380"/>
      <c r="U66" s="380"/>
      <c r="V66" s="380"/>
      <c r="W66" s="380"/>
      <c r="X66" s="395"/>
      <c r="Y66" s="395"/>
      <c r="Z66" s="395"/>
      <c r="AA66" s="395"/>
      <c r="AB66" s="403"/>
    </row>
    <row r="67" spans="1:34" s="9" customFormat="1" ht="13.5" thickBot="1" x14ac:dyDescent="0.25">
      <c r="A67" s="357"/>
      <c r="B67" s="358"/>
      <c r="C67" s="747"/>
      <c r="D67" s="581"/>
      <c r="E67" s="595"/>
      <c r="F67" s="579"/>
      <c r="G67" s="581"/>
      <c r="H67" s="581"/>
      <c r="I67" s="581"/>
      <c r="J67" s="376"/>
      <c r="K67" s="404"/>
      <c r="L67" s="404"/>
      <c r="M67" s="404"/>
      <c r="N67" s="405"/>
      <c r="O67" s="405"/>
      <c r="P67" s="405"/>
      <c r="Q67" s="406"/>
      <c r="R67" s="406"/>
      <c r="S67" s="406"/>
      <c r="T67" s="406"/>
      <c r="U67" s="406"/>
      <c r="V67" s="406"/>
      <c r="W67" s="406"/>
      <c r="X67" s="407"/>
      <c r="Y67" s="407"/>
      <c r="Z67" s="407"/>
      <c r="AA67" s="407"/>
      <c r="AB67" s="408"/>
    </row>
    <row r="68" spans="1:34" s="9" customFormat="1" ht="12.75" x14ac:dyDescent="0.2">
      <c r="A68" s="42" t="s">
        <v>63</v>
      </c>
      <c r="B68" s="37"/>
      <c r="C68" s="38"/>
      <c r="D68" s="38"/>
      <c r="E68" s="38"/>
      <c r="F68" s="39"/>
      <c r="G68" s="38"/>
      <c r="H68" s="38"/>
      <c r="I68" s="40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8"/>
      <c r="X68" s="8"/>
      <c r="Y68" s="8"/>
      <c r="Z68" s="8"/>
      <c r="AA68" s="8"/>
      <c r="AB68" s="8"/>
    </row>
    <row r="69" spans="1:34" s="9" customFormat="1" ht="12.75" x14ac:dyDescent="0.2">
      <c r="A69" s="155" t="s">
        <v>128</v>
      </c>
      <c r="B69" s="37"/>
      <c r="C69" s="38"/>
      <c r="D69" s="38"/>
      <c r="E69" s="38"/>
      <c r="F69" s="39"/>
      <c r="G69" s="38"/>
      <c r="H69" s="38"/>
      <c r="I69" s="40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8"/>
      <c r="X69" s="8"/>
      <c r="Y69" s="8"/>
      <c r="Z69" s="8"/>
      <c r="AA69" s="8"/>
      <c r="AB69" s="8"/>
    </row>
    <row r="70" spans="1:34" x14ac:dyDescent="0.25">
      <c r="A70" s="42" t="s">
        <v>122</v>
      </c>
      <c r="B70" s="37"/>
      <c r="C70" s="38"/>
      <c r="D70" s="38"/>
      <c r="E70" s="38"/>
      <c r="F70" s="39"/>
      <c r="G70" s="38"/>
      <c r="H70" s="38"/>
      <c r="I70" s="40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8"/>
      <c r="X70" s="8"/>
      <c r="Y70" s="8"/>
      <c r="Z70" s="8"/>
      <c r="AA70" s="8"/>
      <c r="AB70" s="8"/>
    </row>
    <row r="71" spans="1:34" x14ac:dyDescent="0.25">
      <c r="A71" s="42" t="s">
        <v>123</v>
      </c>
      <c r="B71" s="37"/>
      <c r="C71" s="38"/>
      <c r="D71" s="38"/>
      <c r="E71" s="38"/>
      <c r="F71" s="39"/>
      <c r="G71" s="38"/>
      <c r="H71" s="38"/>
      <c r="I71" s="40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"/>
      <c r="X71" s="8"/>
      <c r="Y71" s="8"/>
      <c r="Z71" s="8"/>
      <c r="AA71" s="8"/>
      <c r="AB71" s="8"/>
    </row>
    <row r="72" spans="1:34" s="43" customFormat="1" x14ac:dyDescent="0.25">
      <c r="A72" s="42" t="s">
        <v>124</v>
      </c>
      <c r="B72" s="37"/>
      <c r="C72" s="38"/>
      <c r="D72" s="38"/>
      <c r="E72" s="38"/>
      <c r="F72" s="39"/>
      <c r="G72" s="38"/>
      <c r="H72" s="38"/>
      <c r="I72" s="40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8"/>
      <c r="X72" s="8"/>
      <c r="Y72" s="8"/>
      <c r="Z72" s="8"/>
      <c r="AA72" s="8"/>
      <c r="AB72" s="8"/>
    </row>
    <row r="73" spans="1:34" x14ac:dyDescent="0.25">
      <c r="A73" s="513" t="s">
        <v>125</v>
      </c>
      <c r="B73" s="513"/>
      <c r="C73" s="513"/>
      <c r="D73" s="513"/>
      <c r="E73" s="513"/>
      <c r="F73" s="513"/>
      <c r="G73" s="513"/>
      <c r="H73" s="513"/>
      <c r="I73" s="513"/>
      <c r="J73" s="513"/>
      <c r="K73" s="513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8"/>
      <c r="X73" s="8"/>
      <c r="Y73" s="8"/>
      <c r="Z73" s="8"/>
      <c r="AA73" s="8"/>
      <c r="AB73" s="8"/>
    </row>
    <row r="74" spans="1:34" s="45" customFormat="1" x14ac:dyDescent="0.25">
      <c r="A74" s="44" t="s">
        <v>126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90"/>
      <c r="X74" s="90"/>
      <c r="Y74" s="90"/>
      <c r="Z74" s="90"/>
      <c r="AA74" s="90"/>
      <c r="AB74" s="90"/>
      <c r="AC74" s="91"/>
      <c r="AD74" s="91"/>
    </row>
    <row r="75" spans="1:34" s="45" customFormat="1" x14ac:dyDescent="0.25">
      <c r="A75" s="23" t="s">
        <v>127</v>
      </c>
      <c r="B75" s="46"/>
      <c r="C75" s="47"/>
      <c r="D75" s="48"/>
      <c r="E75" s="48"/>
      <c r="F75" s="49"/>
      <c r="G75" s="48"/>
      <c r="H75" s="50"/>
      <c r="I75" s="48"/>
      <c r="J75" s="48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90"/>
      <c r="X75" s="90"/>
      <c r="Y75" s="90"/>
      <c r="Z75" s="90"/>
      <c r="AA75" s="90"/>
      <c r="AB75" s="90"/>
      <c r="AC75" s="91"/>
      <c r="AD75" s="91"/>
    </row>
    <row r="76" spans="1:34" ht="15.75" thickBot="1" x14ac:dyDescent="0.3">
      <c r="A76" s="23"/>
      <c r="B76" s="610"/>
      <c r="C76" s="611"/>
      <c r="D76" s="48"/>
      <c r="E76" s="48"/>
      <c r="F76" s="49"/>
      <c r="G76" s="48"/>
      <c r="H76" s="50"/>
      <c r="I76" s="48"/>
      <c r="J76" s="48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AF76" s="92"/>
    </row>
    <row r="77" spans="1:34" ht="15.75" thickBot="1" x14ac:dyDescent="0.3">
      <c r="A77" s="8"/>
      <c r="B77" s="53"/>
      <c r="C77" s="54"/>
      <c r="D77" s="54"/>
      <c r="E77" s="54"/>
      <c r="F77" s="54"/>
      <c r="G77" s="54"/>
      <c r="H77" s="55"/>
      <c r="I77" s="54"/>
      <c r="J77" s="54"/>
      <c r="K77" s="56"/>
      <c r="L77" s="556">
        <v>2017</v>
      </c>
      <c r="M77" s="557"/>
      <c r="N77" s="558">
        <v>2018</v>
      </c>
      <c r="O77" s="559"/>
      <c r="P77" s="560">
        <v>2019</v>
      </c>
      <c r="Q77" s="561"/>
      <c r="R77" s="562">
        <v>2020</v>
      </c>
      <c r="S77" s="563"/>
      <c r="T77" s="563"/>
      <c r="U77" s="563"/>
      <c r="V77" s="564"/>
      <c r="W77" s="562">
        <v>2021</v>
      </c>
      <c r="X77" s="563"/>
      <c r="Y77" s="563"/>
      <c r="Z77" s="563"/>
      <c r="AA77" s="564"/>
      <c r="AB77" s="248">
        <v>2022</v>
      </c>
      <c r="AC77" s="9"/>
      <c r="AD77" s="9"/>
      <c r="AE77" s="9"/>
      <c r="AF77" s="9"/>
      <c r="AG77" s="9"/>
      <c r="AH77" s="9"/>
    </row>
    <row r="78" spans="1:34" s="45" customFormat="1" ht="39" thickBot="1" x14ac:dyDescent="0.3">
      <c r="A78" s="57" t="s">
        <v>3</v>
      </c>
      <c r="B78" s="58" t="s">
        <v>4</v>
      </c>
      <c r="C78" s="17" t="s">
        <v>5</v>
      </c>
      <c r="D78" s="17" t="s">
        <v>6</v>
      </c>
      <c r="E78" s="16" t="s">
        <v>7</v>
      </c>
      <c r="F78" s="16" t="s">
        <v>8</v>
      </c>
      <c r="G78" s="17" t="s">
        <v>9</v>
      </c>
      <c r="H78" s="17" t="s">
        <v>10</v>
      </c>
      <c r="I78" s="17" t="s">
        <v>11</v>
      </c>
      <c r="J78" s="116" t="s">
        <v>12</v>
      </c>
      <c r="K78" s="84" t="s">
        <v>13</v>
      </c>
      <c r="L78" s="188" t="s">
        <v>14</v>
      </c>
      <c r="M78" s="189" t="s">
        <v>154</v>
      </c>
      <c r="N78" s="188" t="s">
        <v>14</v>
      </c>
      <c r="O78" s="189" t="s">
        <v>154</v>
      </c>
      <c r="P78" s="188" t="s">
        <v>14</v>
      </c>
      <c r="Q78" s="189" t="s">
        <v>158</v>
      </c>
      <c r="R78" s="258" t="s">
        <v>14</v>
      </c>
      <c r="S78" s="259" t="s">
        <v>155</v>
      </c>
      <c r="T78" s="259" t="s">
        <v>156</v>
      </c>
      <c r="U78" s="259" t="s">
        <v>157</v>
      </c>
      <c r="V78" s="297" t="s">
        <v>158</v>
      </c>
      <c r="W78" s="302" t="s">
        <v>14</v>
      </c>
      <c r="X78" s="303" t="s">
        <v>167</v>
      </c>
      <c r="Y78" s="303" t="s">
        <v>164</v>
      </c>
      <c r="Z78" s="303" t="s">
        <v>165</v>
      </c>
      <c r="AA78" s="304" t="s">
        <v>166</v>
      </c>
      <c r="AB78" s="247" t="s">
        <v>14</v>
      </c>
    </row>
    <row r="79" spans="1:34" s="45" customFormat="1" x14ac:dyDescent="0.25">
      <c r="A79" s="731" t="s">
        <v>30</v>
      </c>
      <c r="B79" s="675" t="s">
        <v>15</v>
      </c>
      <c r="C79" s="695" t="s">
        <v>120</v>
      </c>
      <c r="D79" s="604" t="s">
        <v>16</v>
      </c>
      <c r="E79" s="733"/>
      <c r="F79" s="601" t="s">
        <v>131</v>
      </c>
      <c r="G79" s="604" t="s">
        <v>97</v>
      </c>
      <c r="H79" s="604" t="s">
        <v>59</v>
      </c>
      <c r="I79" s="604" t="s">
        <v>107</v>
      </c>
      <c r="J79" s="130" t="s">
        <v>18</v>
      </c>
      <c r="K79" s="140">
        <v>0.9</v>
      </c>
      <c r="L79" s="365">
        <v>0.9</v>
      </c>
      <c r="M79" s="144">
        <v>0.9</v>
      </c>
      <c r="N79" s="365">
        <v>0.9</v>
      </c>
      <c r="O79" s="144">
        <v>0.92</v>
      </c>
      <c r="P79" s="365">
        <v>1</v>
      </c>
      <c r="Q79" s="144">
        <v>0.9</v>
      </c>
      <c r="R79" s="365">
        <v>1</v>
      </c>
      <c r="S79" s="140">
        <v>0.8</v>
      </c>
      <c r="T79" s="140"/>
      <c r="U79" s="140"/>
      <c r="V79" s="144">
        <v>0.25</v>
      </c>
      <c r="W79" s="249">
        <v>1</v>
      </c>
      <c r="X79" s="140">
        <v>0.25</v>
      </c>
      <c r="Y79" s="140" t="s">
        <v>169</v>
      </c>
      <c r="Z79" s="140" t="s">
        <v>169</v>
      </c>
      <c r="AA79" s="140"/>
      <c r="AB79" s="362">
        <v>0.75</v>
      </c>
    </row>
    <row r="80" spans="1:34" s="45" customFormat="1" x14ac:dyDescent="0.25">
      <c r="A80" s="732"/>
      <c r="B80" s="675"/>
      <c r="C80" s="696"/>
      <c r="D80" s="605"/>
      <c r="E80" s="550"/>
      <c r="F80" s="602"/>
      <c r="G80" s="605"/>
      <c r="H80" s="605"/>
      <c r="I80" s="605"/>
      <c r="J80" s="131" t="s">
        <v>0</v>
      </c>
      <c r="K80" s="141">
        <v>0.9</v>
      </c>
      <c r="L80" s="366"/>
      <c r="M80" s="254"/>
      <c r="N80" s="366"/>
      <c r="O80" s="254"/>
      <c r="P80" s="366">
        <v>1</v>
      </c>
      <c r="Q80" s="254"/>
      <c r="R80" s="366">
        <v>1</v>
      </c>
      <c r="S80" s="141"/>
      <c r="T80" s="141"/>
      <c r="U80" s="141"/>
      <c r="V80" s="254"/>
      <c r="W80" s="250">
        <v>1</v>
      </c>
      <c r="X80" s="245"/>
      <c r="Y80" s="245" t="s">
        <v>169</v>
      </c>
      <c r="Z80" s="245" t="s">
        <v>169</v>
      </c>
      <c r="AA80" s="245"/>
      <c r="AB80" s="363">
        <v>0.75</v>
      </c>
    </row>
    <row r="81" spans="1:28" s="45" customFormat="1" x14ac:dyDescent="0.25">
      <c r="A81" s="732"/>
      <c r="B81" s="675"/>
      <c r="C81" s="696"/>
      <c r="D81" s="605"/>
      <c r="E81" s="550"/>
      <c r="F81" s="602"/>
      <c r="G81" s="605"/>
      <c r="H81" s="605"/>
      <c r="I81" s="605"/>
      <c r="J81" s="131" t="s">
        <v>1</v>
      </c>
      <c r="K81" s="141" t="s">
        <v>22</v>
      </c>
      <c r="L81" s="366"/>
      <c r="M81" s="254"/>
      <c r="N81" s="366"/>
      <c r="O81" s="254"/>
      <c r="P81" s="366">
        <v>1</v>
      </c>
      <c r="Q81" s="254"/>
      <c r="R81" s="366">
        <v>1</v>
      </c>
      <c r="S81" s="141"/>
      <c r="T81" s="141"/>
      <c r="U81" s="141"/>
      <c r="V81" s="254"/>
      <c r="W81" s="250">
        <v>1</v>
      </c>
      <c r="X81" s="245"/>
      <c r="Y81" s="245" t="s">
        <v>169</v>
      </c>
      <c r="Z81" s="245" t="s">
        <v>169</v>
      </c>
      <c r="AA81" s="245"/>
      <c r="AB81" s="363">
        <v>0.75</v>
      </c>
    </row>
    <row r="82" spans="1:28" s="45" customFormat="1" ht="35.25" customHeight="1" thickBot="1" x14ac:dyDescent="0.3">
      <c r="A82" s="732"/>
      <c r="B82" s="675"/>
      <c r="C82" s="702"/>
      <c r="D82" s="606"/>
      <c r="E82" s="734"/>
      <c r="F82" s="603"/>
      <c r="G82" s="606"/>
      <c r="H82" s="606"/>
      <c r="I82" s="606"/>
      <c r="J82" s="132" t="s">
        <v>19</v>
      </c>
      <c r="K82" s="142" t="s">
        <v>22</v>
      </c>
      <c r="L82" s="367"/>
      <c r="M82" s="256"/>
      <c r="N82" s="367"/>
      <c r="O82" s="256"/>
      <c r="P82" s="367">
        <v>1</v>
      </c>
      <c r="Q82" s="256"/>
      <c r="R82" s="367">
        <v>1</v>
      </c>
      <c r="S82" s="142"/>
      <c r="T82" s="142"/>
      <c r="U82" s="142"/>
      <c r="V82" s="256"/>
      <c r="W82" s="251">
        <v>1</v>
      </c>
      <c r="X82" s="246">
        <v>0.2</v>
      </c>
      <c r="Y82" s="246" t="s">
        <v>169</v>
      </c>
      <c r="Z82" s="246" t="s">
        <v>169</v>
      </c>
      <c r="AA82" s="246"/>
      <c r="AB82" s="364">
        <v>0.75</v>
      </c>
    </row>
    <row r="83" spans="1:28" s="45" customFormat="1" x14ac:dyDescent="0.25">
      <c r="A83" s="732"/>
      <c r="B83" s="730" t="s">
        <v>20</v>
      </c>
      <c r="C83" s="736" t="s">
        <v>144</v>
      </c>
      <c r="D83" s="604" t="s">
        <v>16</v>
      </c>
      <c r="E83" s="739" t="s">
        <v>195</v>
      </c>
      <c r="F83" s="601" t="s">
        <v>105</v>
      </c>
      <c r="G83" s="604"/>
      <c r="H83" s="604" t="s">
        <v>59</v>
      </c>
      <c r="I83" s="604" t="s">
        <v>108</v>
      </c>
      <c r="J83" s="130" t="s">
        <v>18</v>
      </c>
      <c r="K83" s="140"/>
      <c r="L83" s="365"/>
      <c r="M83" s="144"/>
      <c r="N83" s="365"/>
      <c r="O83" s="144"/>
      <c r="P83" s="365"/>
      <c r="Q83" s="144"/>
      <c r="R83" s="365"/>
      <c r="S83" s="140"/>
      <c r="T83" s="140"/>
      <c r="U83" s="140"/>
      <c r="V83" s="144"/>
      <c r="W83" s="252"/>
      <c r="X83" s="140"/>
      <c r="Y83" s="140"/>
      <c r="Z83" s="140"/>
      <c r="AA83" s="144"/>
      <c r="AB83" s="362">
        <v>0.75</v>
      </c>
    </row>
    <row r="84" spans="1:28" s="45" customFormat="1" x14ac:dyDescent="0.25">
      <c r="A84" s="732"/>
      <c r="B84" s="730"/>
      <c r="C84" s="737"/>
      <c r="D84" s="605"/>
      <c r="E84" s="740"/>
      <c r="F84" s="602"/>
      <c r="G84" s="605"/>
      <c r="H84" s="605"/>
      <c r="I84" s="605"/>
      <c r="J84" s="131" t="s">
        <v>0</v>
      </c>
      <c r="K84" s="141"/>
      <c r="L84" s="366"/>
      <c r="M84" s="254"/>
      <c r="N84" s="366"/>
      <c r="O84" s="254"/>
      <c r="P84" s="366"/>
      <c r="Q84" s="254"/>
      <c r="R84" s="366"/>
      <c r="S84" s="141"/>
      <c r="T84" s="141"/>
      <c r="U84" s="141"/>
      <c r="V84" s="254"/>
      <c r="W84" s="253"/>
      <c r="X84" s="245"/>
      <c r="Y84" s="245"/>
      <c r="Z84" s="245"/>
      <c r="AA84" s="267"/>
      <c r="AB84" s="363">
        <v>0.75</v>
      </c>
    </row>
    <row r="85" spans="1:28" s="45" customFormat="1" x14ac:dyDescent="0.25">
      <c r="A85" s="732"/>
      <c r="B85" s="730"/>
      <c r="C85" s="737"/>
      <c r="D85" s="605"/>
      <c r="E85" s="740"/>
      <c r="F85" s="602"/>
      <c r="G85" s="605"/>
      <c r="H85" s="605"/>
      <c r="I85" s="605"/>
      <c r="J85" s="131" t="s">
        <v>1</v>
      </c>
      <c r="K85" s="141"/>
      <c r="L85" s="366"/>
      <c r="M85" s="254"/>
      <c r="N85" s="366"/>
      <c r="O85" s="254"/>
      <c r="P85" s="366"/>
      <c r="Q85" s="254"/>
      <c r="R85" s="366"/>
      <c r="S85" s="141"/>
      <c r="T85" s="141"/>
      <c r="U85" s="141"/>
      <c r="V85" s="254"/>
      <c r="W85" s="253"/>
      <c r="X85" s="245"/>
      <c r="Y85" s="245"/>
      <c r="Z85" s="245"/>
      <c r="AA85" s="267"/>
      <c r="AB85" s="363">
        <v>0.75</v>
      </c>
    </row>
    <row r="86" spans="1:28" s="45" customFormat="1" ht="15.75" thickBot="1" x14ac:dyDescent="0.3">
      <c r="A86" s="732"/>
      <c r="B86" s="730"/>
      <c r="C86" s="738"/>
      <c r="D86" s="606"/>
      <c r="E86" s="741"/>
      <c r="F86" s="603"/>
      <c r="G86" s="606"/>
      <c r="H86" s="606"/>
      <c r="I86" s="606"/>
      <c r="J86" s="132" t="s">
        <v>19</v>
      </c>
      <c r="K86" s="142"/>
      <c r="L86" s="367"/>
      <c r="M86" s="256"/>
      <c r="N86" s="367"/>
      <c r="O86" s="256"/>
      <c r="P86" s="367"/>
      <c r="Q86" s="256"/>
      <c r="R86" s="367"/>
      <c r="S86" s="142"/>
      <c r="T86" s="142"/>
      <c r="U86" s="142"/>
      <c r="V86" s="256"/>
      <c r="W86" s="255"/>
      <c r="X86" s="360"/>
      <c r="Y86" s="360"/>
      <c r="Z86" s="360"/>
      <c r="AA86" s="361"/>
      <c r="AB86" s="364">
        <v>0.75</v>
      </c>
    </row>
    <row r="87" spans="1:28" s="45" customFormat="1" ht="15.75" thickBot="1" x14ac:dyDescent="0.3">
      <c r="A87" s="186"/>
      <c r="B87" s="127"/>
      <c r="C87" s="542" t="s">
        <v>177</v>
      </c>
      <c r="D87" s="543"/>
      <c r="E87" s="543"/>
      <c r="F87" s="543"/>
      <c r="G87" s="543"/>
      <c r="H87" s="543"/>
      <c r="I87" s="543"/>
      <c r="J87" s="543"/>
      <c r="K87" s="543"/>
      <c r="L87" s="543"/>
      <c r="M87" s="543"/>
      <c r="N87" s="543"/>
      <c r="O87" s="543"/>
      <c r="P87" s="543"/>
      <c r="Q87" s="543"/>
      <c r="R87" s="543"/>
      <c r="S87" s="543"/>
      <c r="T87" s="543"/>
      <c r="U87" s="543"/>
      <c r="V87" s="543"/>
      <c r="W87" s="543"/>
      <c r="X87" s="543"/>
      <c r="Y87" s="543"/>
      <c r="Z87" s="543"/>
      <c r="AA87" s="543"/>
      <c r="AB87" s="544"/>
    </row>
    <row r="88" spans="1:28" s="45" customFormat="1" x14ac:dyDescent="0.25">
      <c r="A88" s="186"/>
      <c r="B88" s="127"/>
      <c r="C88" s="592" t="s">
        <v>196</v>
      </c>
      <c r="D88" s="582" t="s">
        <v>185</v>
      </c>
      <c r="E88" s="593" t="s">
        <v>197</v>
      </c>
      <c r="F88" s="582" t="s">
        <v>193</v>
      </c>
      <c r="G88" s="582" t="s">
        <v>198</v>
      </c>
      <c r="H88" s="582" t="s">
        <v>199</v>
      </c>
      <c r="I88" s="582" t="s">
        <v>200</v>
      </c>
      <c r="J88" s="373" t="s">
        <v>18</v>
      </c>
      <c r="K88" s="409" t="s">
        <v>22</v>
      </c>
      <c r="L88" s="375"/>
      <c r="M88" s="375"/>
      <c r="N88" s="375"/>
      <c r="O88" s="375"/>
      <c r="P88" s="375">
        <v>1</v>
      </c>
      <c r="Q88" s="375"/>
      <c r="R88" s="375">
        <v>1</v>
      </c>
      <c r="S88" s="375"/>
      <c r="T88" s="375"/>
      <c r="U88" s="375"/>
      <c r="V88" s="375"/>
      <c r="W88" s="375">
        <v>1</v>
      </c>
      <c r="X88" s="375"/>
      <c r="Y88" s="375"/>
      <c r="Z88" s="375"/>
      <c r="AA88" s="375"/>
      <c r="AB88" s="374"/>
    </row>
    <row r="89" spans="1:28" s="45" customFormat="1" x14ac:dyDescent="0.25">
      <c r="A89" s="186"/>
      <c r="B89" s="127"/>
      <c r="C89" s="571"/>
      <c r="D89" s="572"/>
      <c r="E89" s="580"/>
      <c r="F89" s="572"/>
      <c r="G89" s="572"/>
      <c r="H89" s="572"/>
      <c r="I89" s="572"/>
      <c r="J89" s="368" t="s">
        <v>0</v>
      </c>
      <c r="K89" s="410" t="s">
        <v>22</v>
      </c>
      <c r="L89" s="370"/>
      <c r="M89" s="370"/>
      <c r="N89" s="370"/>
      <c r="O89" s="370"/>
      <c r="P89" s="370">
        <v>1</v>
      </c>
      <c r="Q89" s="370"/>
      <c r="R89" s="370">
        <v>1</v>
      </c>
      <c r="S89" s="370"/>
      <c r="T89" s="370"/>
      <c r="U89" s="370"/>
      <c r="V89" s="370"/>
      <c r="W89" s="370">
        <v>1</v>
      </c>
      <c r="X89" s="370"/>
      <c r="Y89" s="370"/>
      <c r="Z89" s="370"/>
      <c r="AA89" s="370"/>
      <c r="AB89" s="369"/>
    </row>
    <row r="90" spans="1:28" s="45" customFormat="1" x14ac:dyDescent="0.25">
      <c r="A90" s="186"/>
      <c r="B90" s="127"/>
      <c r="C90" s="571"/>
      <c r="D90" s="572"/>
      <c r="E90" s="580"/>
      <c r="F90" s="572"/>
      <c r="G90" s="572"/>
      <c r="H90" s="572"/>
      <c r="I90" s="572"/>
      <c r="J90" s="368" t="s">
        <v>1</v>
      </c>
      <c r="K90" s="410" t="s">
        <v>22</v>
      </c>
      <c r="L90" s="370"/>
      <c r="M90" s="370"/>
      <c r="N90" s="370"/>
      <c r="O90" s="370"/>
      <c r="P90" s="370">
        <v>1</v>
      </c>
      <c r="Q90" s="370"/>
      <c r="R90" s="370">
        <v>1</v>
      </c>
      <c r="S90" s="370"/>
      <c r="T90" s="370"/>
      <c r="U90" s="370"/>
      <c r="V90" s="370"/>
      <c r="W90" s="370">
        <v>1</v>
      </c>
      <c r="X90" s="370"/>
      <c r="Y90" s="370"/>
      <c r="Z90" s="370"/>
      <c r="AA90" s="370"/>
      <c r="AB90" s="369"/>
    </row>
    <row r="91" spans="1:28" s="45" customFormat="1" ht="15.75" thickBot="1" x14ac:dyDescent="0.3">
      <c r="A91" s="186"/>
      <c r="B91" s="127"/>
      <c r="C91" s="578"/>
      <c r="D91" s="579"/>
      <c r="E91" s="581"/>
      <c r="F91" s="579"/>
      <c r="G91" s="579"/>
      <c r="H91" s="579"/>
      <c r="I91" s="579"/>
      <c r="J91" s="376" t="s">
        <v>19</v>
      </c>
      <c r="K91" s="411" t="s">
        <v>22</v>
      </c>
      <c r="L91" s="371"/>
      <c r="M91" s="371"/>
      <c r="N91" s="371"/>
      <c r="O91" s="371"/>
      <c r="P91" s="371">
        <v>1</v>
      </c>
      <c r="Q91" s="371"/>
      <c r="R91" s="371">
        <v>1</v>
      </c>
      <c r="S91" s="371"/>
      <c r="T91" s="371"/>
      <c r="U91" s="371"/>
      <c r="V91" s="371"/>
      <c r="W91" s="371">
        <v>1</v>
      </c>
      <c r="X91" s="371"/>
      <c r="Y91" s="371"/>
      <c r="Z91" s="371"/>
      <c r="AA91" s="371"/>
      <c r="AB91" s="372"/>
    </row>
    <row r="92" spans="1:28" s="45" customFormat="1" ht="15.75" thickBot="1" x14ac:dyDescent="0.3">
      <c r="A92" s="22"/>
      <c r="B92" s="12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</row>
    <row r="93" spans="1:28" s="45" customFormat="1" ht="15.75" thickBot="1" x14ac:dyDescent="0.3">
      <c r="A93" s="22"/>
      <c r="B93" s="12"/>
      <c r="C93" s="13"/>
      <c r="D93" s="13"/>
      <c r="E93" s="13"/>
      <c r="F93" s="13"/>
      <c r="G93" s="13"/>
      <c r="H93" s="13"/>
      <c r="I93" s="13"/>
      <c r="J93" s="13"/>
      <c r="K93" s="13"/>
      <c r="L93" s="556">
        <v>2017</v>
      </c>
      <c r="M93" s="557"/>
      <c r="N93" s="558">
        <v>2018</v>
      </c>
      <c r="O93" s="559"/>
      <c r="P93" s="560">
        <v>2019</v>
      </c>
      <c r="Q93" s="561"/>
      <c r="R93" s="562">
        <v>2020</v>
      </c>
      <c r="S93" s="563"/>
      <c r="T93" s="563"/>
      <c r="U93" s="563"/>
      <c r="V93" s="564"/>
      <c r="W93" s="562">
        <v>2021</v>
      </c>
      <c r="X93" s="563"/>
      <c r="Y93" s="563"/>
      <c r="Z93" s="563"/>
      <c r="AA93" s="564"/>
      <c r="AB93" s="248">
        <v>2022</v>
      </c>
    </row>
    <row r="94" spans="1:28" s="45" customFormat="1" ht="39" thickBot="1" x14ac:dyDescent="0.3">
      <c r="A94" s="57" t="s">
        <v>3</v>
      </c>
      <c r="B94" s="58" t="s">
        <v>4</v>
      </c>
      <c r="C94" s="17" t="s">
        <v>5</v>
      </c>
      <c r="D94" s="17" t="s">
        <v>6</v>
      </c>
      <c r="E94" s="16" t="s">
        <v>7</v>
      </c>
      <c r="F94" s="16" t="s">
        <v>8</v>
      </c>
      <c r="G94" s="17" t="s">
        <v>9</v>
      </c>
      <c r="H94" s="17" t="s">
        <v>10</v>
      </c>
      <c r="I94" s="17" t="s">
        <v>11</v>
      </c>
      <c r="J94" s="116" t="s">
        <v>12</v>
      </c>
      <c r="K94" s="84" t="s">
        <v>13</v>
      </c>
      <c r="L94" s="188" t="s">
        <v>14</v>
      </c>
      <c r="M94" s="189" t="s">
        <v>154</v>
      </c>
      <c r="N94" s="188" t="s">
        <v>14</v>
      </c>
      <c r="O94" s="189" t="s">
        <v>154</v>
      </c>
      <c r="P94" s="188" t="s">
        <v>14</v>
      </c>
      <c r="Q94" s="189" t="s">
        <v>158</v>
      </c>
      <c r="R94" s="258" t="s">
        <v>14</v>
      </c>
      <c r="S94" s="259" t="s">
        <v>155</v>
      </c>
      <c r="T94" s="259" t="s">
        <v>156</v>
      </c>
      <c r="U94" s="259" t="s">
        <v>157</v>
      </c>
      <c r="V94" s="297" t="s">
        <v>158</v>
      </c>
      <c r="W94" s="302" t="s">
        <v>14</v>
      </c>
      <c r="X94" s="303" t="s">
        <v>167</v>
      </c>
      <c r="Y94" s="303" t="s">
        <v>164</v>
      </c>
      <c r="Z94" s="303" t="s">
        <v>165</v>
      </c>
      <c r="AA94" s="304" t="s">
        <v>166</v>
      </c>
      <c r="AB94" s="94" t="s">
        <v>14</v>
      </c>
    </row>
    <row r="95" spans="1:28" s="45" customFormat="1" x14ac:dyDescent="0.25">
      <c r="A95" s="729" t="s">
        <v>66</v>
      </c>
      <c r="B95" s="675" t="s">
        <v>15</v>
      </c>
      <c r="C95" s="695" t="s">
        <v>31</v>
      </c>
      <c r="D95" s="583" t="s">
        <v>149</v>
      </c>
      <c r="E95" s="698"/>
      <c r="F95" s="682"/>
      <c r="G95" s="583" t="s">
        <v>64</v>
      </c>
      <c r="H95" s="583" t="s">
        <v>65</v>
      </c>
      <c r="I95" s="583" t="s">
        <v>21</v>
      </c>
      <c r="J95" s="113" t="s">
        <v>27</v>
      </c>
      <c r="K95" s="103">
        <f>SUM(K96:K99)</f>
        <v>0</v>
      </c>
      <c r="L95" s="222"/>
      <c r="M95" s="223"/>
      <c r="N95" s="222"/>
      <c r="O95" s="223"/>
      <c r="P95" s="222"/>
      <c r="Q95" s="224"/>
      <c r="R95" s="225"/>
      <c r="S95" s="104"/>
      <c r="T95" s="104"/>
      <c r="U95" s="104"/>
      <c r="V95" s="272"/>
      <c r="W95" s="299">
        <v>340578</v>
      </c>
      <c r="X95" s="481" t="s">
        <v>169</v>
      </c>
      <c r="Y95" s="481" t="s">
        <v>169</v>
      </c>
      <c r="Z95" s="481" t="s">
        <v>169</v>
      </c>
      <c r="AA95" s="301"/>
      <c r="AB95" s="275">
        <f>SUM(AB96:AB99)</f>
        <v>392816.66666666669</v>
      </c>
    </row>
    <row r="96" spans="1:28" s="45" customFormat="1" x14ac:dyDescent="0.25">
      <c r="A96" s="729"/>
      <c r="B96" s="675"/>
      <c r="C96" s="696"/>
      <c r="D96" s="584"/>
      <c r="E96" s="699"/>
      <c r="F96" s="683"/>
      <c r="G96" s="584"/>
      <c r="H96" s="584"/>
      <c r="I96" s="584"/>
      <c r="J96" s="34" t="s">
        <v>18</v>
      </c>
      <c r="K96" s="31"/>
      <c r="L96" s="226"/>
      <c r="M96" s="227"/>
      <c r="N96" s="228"/>
      <c r="O96" s="229"/>
      <c r="P96" s="228"/>
      <c r="Q96" s="230"/>
      <c r="R96" s="232"/>
      <c r="S96" s="231"/>
      <c r="T96" s="231"/>
      <c r="U96" s="231"/>
      <c r="V96" s="273"/>
      <c r="W96" s="241">
        <v>273000</v>
      </c>
      <c r="X96" s="482" t="s">
        <v>169</v>
      </c>
      <c r="Y96" s="482" t="s">
        <v>169</v>
      </c>
      <c r="Z96" s="483" t="s">
        <v>169</v>
      </c>
      <c r="AA96" s="239"/>
      <c r="AB96" s="276">
        <f>0.91*300000</f>
        <v>273000</v>
      </c>
    </row>
    <row r="97" spans="1:28" s="45" customFormat="1" x14ac:dyDescent="0.25">
      <c r="A97" s="729"/>
      <c r="B97" s="675"/>
      <c r="C97" s="696"/>
      <c r="D97" s="584"/>
      <c r="E97" s="699"/>
      <c r="F97" s="683"/>
      <c r="G97" s="584"/>
      <c r="H97" s="584"/>
      <c r="I97" s="584"/>
      <c r="J97" s="34" t="s">
        <v>0</v>
      </c>
      <c r="K97" s="33"/>
      <c r="L97" s="226"/>
      <c r="M97" s="227"/>
      <c r="N97" s="228"/>
      <c r="O97" s="229"/>
      <c r="P97" s="228"/>
      <c r="Q97" s="230"/>
      <c r="R97" s="232"/>
      <c r="S97" s="231"/>
      <c r="T97" s="231"/>
      <c r="U97" s="231"/>
      <c r="V97" s="273"/>
      <c r="W97" s="241">
        <v>8450</v>
      </c>
      <c r="X97" s="484" t="s">
        <v>169</v>
      </c>
      <c r="Y97" s="484" t="s">
        <v>169</v>
      </c>
      <c r="Z97" s="483" t="s">
        <v>169</v>
      </c>
      <c r="AA97" s="239"/>
      <c r="AB97" s="276">
        <f>29900/3</f>
        <v>9966.6666666666661</v>
      </c>
    </row>
    <row r="98" spans="1:28" s="45" customFormat="1" x14ac:dyDescent="0.25">
      <c r="A98" s="729"/>
      <c r="B98" s="675"/>
      <c r="C98" s="696"/>
      <c r="D98" s="584"/>
      <c r="E98" s="699"/>
      <c r="F98" s="683"/>
      <c r="G98" s="584"/>
      <c r="H98" s="584"/>
      <c r="I98" s="584"/>
      <c r="J98" s="34" t="s">
        <v>1</v>
      </c>
      <c r="K98" s="33"/>
      <c r="L98" s="226"/>
      <c r="M98" s="227"/>
      <c r="N98" s="228"/>
      <c r="O98" s="229"/>
      <c r="P98" s="228"/>
      <c r="Q98" s="230"/>
      <c r="R98" s="232"/>
      <c r="S98" s="231"/>
      <c r="T98" s="231"/>
      <c r="U98" s="231"/>
      <c r="V98" s="273"/>
      <c r="W98" s="241">
        <v>16193</v>
      </c>
      <c r="X98" s="485" t="s">
        <v>169</v>
      </c>
      <c r="Y98" s="485" t="s">
        <v>169</v>
      </c>
      <c r="Z98" s="483" t="s">
        <v>169</v>
      </c>
      <c r="AA98" s="239"/>
      <c r="AB98" s="276">
        <v>32850</v>
      </c>
    </row>
    <row r="99" spans="1:28" s="45" customFormat="1" ht="15.75" thickBot="1" x14ac:dyDescent="0.3">
      <c r="A99" s="729"/>
      <c r="B99" s="675"/>
      <c r="C99" s="702"/>
      <c r="D99" s="586"/>
      <c r="E99" s="735"/>
      <c r="F99" s="684"/>
      <c r="G99" s="586"/>
      <c r="H99" s="586"/>
      <c r="I99" s="586"/>
      <c r="J99" s="111" t="s">
        <v>19</v>
      </c>
      <c r="K99" s="106"/>
      <c r="L99" s="233"/>
      <c r="M99" s="234"/>
      <c r="N99" s="235"/>
      <c r="O99" s="236"/>
      <c r="P99" s="235"/>
      <c r="Q99" s="237"/>
      <c r="R99" s="287"/>
      <c r="S99" s="288"/>
      <c r="T99" s="288"/>
      <c r="U99" s="288"/>
      <c r="V99" s="289"/>
      <c r="W99" s="242">
        <v>42935</v>
      </c>
      <c r="X99" s="486" t="s">
        <v>169</v>
      </c>
      <c r="Y99" s="486" t="s">
        <v>169</v>
      </c>
      <c r="Z99" s="486" t="s">
        <v>169</v>
      </c>
      <c r="AA99" s="240"/>
      <c r="AB99" s="276">
        <v>77000</v>
      </c>
    </row>
    <row r="100" spans="1:28" s="45" customFormat="1" ht="15.75" thickBot="1" x14ac:dyDescent="0.3">
      <c r="A100" s="412"/>
      <c r="B100" s="127"/>
      <c r="C100" s="542" t="s">
        <v>177</v>
      </c>
      <c r="D100" s="543"/>
      <c r="E100" s="543"/>
      <c r="F100" s="543"/>
      <c r="G100" s="543"/>
      <c r="H100" s="543"/>
      <c r="I100" s="543"/>
      <c r="J100" s="543"/>
      <c r="K100" s="543"/>
      <c r="L100" s="543"/>
      <c r="M100" s="543"/>
      <c r="N100" s="543"/>
      <c r="O100" s="543"/>
      <c r="P100" s="543"/>
      <c r="Q100" s="543"/>
      <c r="R100" s="543"/>
      <c r="S100" s="543"/>
      <c r="T100" s="543"/>
      <c r="U100" s="543"/>
      <c r="V100" s="543"/>
      <c r="W100" s="543"/>
      <c r="X100" s="543"/>
      <c r="Y100" s="543"/>
      <c r="Z100" s="543"/>
      <c r="AA100" s="543"/>
      <c r="AB100" s="544"/>
    </row>
    <row r="101" spans="1:28" s="45" customFormat="1" ht="15" customHeight="1" x14ac:dyDescent="0.25">
      <c r="A101" s="412"/>
      <c r="B101" s="127"/>
      <c r="C101" s="596" t="s">
        <v>201</v>
      </c>
      <c r="D101" s="582" t="s">
        <v>202</v>
      </c>
      <c r="E101" s="599" t="s">
        <v>203</v>
      </c>
      <c r="F101" s="582" t="s">
        <v>193</v>
      </c>
      <c r="G101" s="582" t="s">
        <v>201</v>
      </c>
      <c r="H101" s="582" t="s">
        <v>204</v>
      </c>
      <c r="I101" s="582" t="s">
        <v>205</v>
      </c>
      <c r="J101" s="417" t="s">
        <v>27</v>
      </c>
      <c r="K101" s="418">
        <f>SUM(K102:K105)</f>
        <v>0</v>
      </c>
      <c r="L101" s="418">
        <f t="shared" ref="L101:Q101" si="4">SUM(L102:L105)</f>
        <v>0</v>
      </c>
      <c r="M101" s="418">
        <f t="shared" si="4"/>
        <v>0</v>
      </c>
      <c r="N101" s="418">
        <f t="shared" si="4"/>
        <v>0</v>
      </c>
      <c r="O101" s="418">
        <f t="shared" si="4"/>
        <v>0</v>
      </c>
      <c r="P101" s="418">
        <f t="shared" si="4"/>
        <v>80000</v>
      </c>
      <c r="Q101" s="419">
        <f t="shared" si="4"/>
        <v>0</v>
      </c>
      <c r="R101" s="418">
        <v>65000</v>
      </c>
      <c r="S101" s="419"/>
      <c r="T101" s="419"/>
      <c r="U101" s="419"/>
      <c r="V101" s="419">
        <f>SUM(V102:V105)</f>
        <v>82300</v>
      </c>
      <c r="W101" s="420">
        <v>65000</v>
      </c>
      <c r="X101" s="421">
        <f>SUM(X102:X105)</f>
        <v>7686</v>
      </c>
      <c r="Y101" s="422" t="s">
        <v>169</v>
      </c>
      <c r="Z101" s="422"/>
      <c r="AA101" s="420"/>
      <c r="AB101" s="423"/>
    </row>
    <row r="102" spans="1:28" s="45" customFormat="1" x14ac:dyDescent="0.25">
      <c r="A102" s="412"/>
      <c r="B102" s="127"/>
      <c r="C102" s="597"/>
      <c r="D102" s="572"/>
      <c r="E102" s="600"/>
      <c r="F102" s="572"/>
      <c r="G102" s="572"/>
      <c r="H102" s="572"/>
      <c r="I102" s="572"/>
      <c r="J102" s="382" t="s">
        <v>18</v>
      </c>
      <c r="K102" s="380"/>
      <c r="L102" s="380"/>
      <c r="M102" s="380"/>
      <c r="N102" s="380"/>
      <c r="O102" s="380"/>
      <c r="P102" s="390">
        <v>80000</v>
      </c>
      <c r="Q102" s="380"/>
      <c r="R102" s="390">
        <v>65000</v>
      </c>
      <c r="S102" s="380"/>
      <c r="T102" s="380"/>
      <c r="U102" s="380"/>
      <c r="V102" s="380">
        <v>47829</v>
      </c>
      <c r="W102" s="390">
        <v>65000</v>
      </c>
      <c r="X102" s="415">
        <v>7591</v>
      </c>
      <c r="Y102" s="416" t="s">
        <v>169</v>
      </c>
      <c r="Z102" s="416"/>
      <c r="AA102" s="390"/>
      <c r="AB102" s="424"/>
    </row>
    <row r="103" spans="1:28" s="45" customFormat="1" x14ac:dyDescent="0.25">
      <c r="A103" s="412"/>
      <c r="B103" s="127"/>
      <c r="C103" s="597"/>
      <c r="D103" s="572"/>
      <c r="E103" s="600"/>
      <c r="F103" s="572"/>
      <c r="G103" s="572"/>
      <c r="H103" s="572"/>
      <c r="I103" s="572"/>
      <c r="J103" s="382" t="s">
        <v>0</v>
      </c>
      <c r="K103" s="380"/>
      <c r="L103" s="380"/>
      <c r="M103" s="380"/>
      <c r="N103" s="380"/>
      <c r="O103" s="380"/>
      <c r="P103" s="390"/>
      <c r="Q103" s="380"/>
      <c r="R103" s="390"/>
      <c r="S103" s="380"/>
      <c r="T103" s="380"/>
      <c r="U103" s="380"/>
      <c r="V103" s="380"/>
      <c r="W103" s="390" t="s">
        <v>22</v>
      </c>
      <c r="X103" s="415">
        <v>3</v>
      </c>
      <c r="Y103" s="416" t="s">
        <v>169</v>
      </c>
      <c r="Z103" s="416"/>
      <c r="AA103" s="390"/>
      <c r="AB103" s="424"/>
    </row>
    <row r="104" spans="1:28" s="45" customFormat="1" x14ac:dyDescent="0.25">
      <c r="A104" s="412"/>
      <c r="B104" s="127"/>
      <c r="C104" s="597"/>
      <c r="D104" s="572"/>
      <c r="E104" s="600"/>
      <c r="F104" s="572"/>
      <c r="G104" s="572"/>
      <c r="H104" s="572"/>
      <c r="I104" s="572"/>
      <c r="J104" s="382" t="s">
        <v>1</v>
      </c>
      <c r="K104" s="380"/>
      <c r="L104" s="380"/>
      <c r="M104" s="380"/>
      <c r="N104" s="380"/>
      <c r="O104" s="380"/>
      <c r="P104" s="390"/>
      <c r="Q104" s="380"/>
      <c r="R104" s="390"/>
      <c r="S104" s="380"/>
      <c r="T104" s="380"/>
      <c r="U104" s="380"/>
      <c r="V104" s="380"/>
      <c r="W104" s="390" t="s">
        <v>22</v>
      </c>
      <c r="X104" s="415">
        <v>31</v>
      </c>
      <c r="Y104" s="416" t="s">
        <v>169</v>
      </c>
      <c r="Z104" s="416"/>
      <c r="AA104" s="390"/>
      <c r="AB104" s="424"/>
    </row>
    <row r="105" spans="1:28" s="45" customFormat="1" x14ac:dyDescent="0.25">
      <c r="A105" s="412"/>
      <c r="B105" s="127"/>
      <c r="C105" s="598"/>
      <c r="D105" s="572"/>
      <c r="E105" s="600"/>
      <c r="F105" s="572"/>
      <c r="G105" s="572"/>
      <c r="H105" s="572"/>
      <c r="I105" s="572"/>
      <c r="J105" s="382" t="s">
        <v>19</v>
      </c>
      <c r="K105" s="380"/>
      <c r="L105" s="380"/>
      <c r="M105" s="380"/>
      <c r="N105" s="380"/>
      <c r="O105" s="380"/>
      <c r="P105" s="390"/>
      <c r="Q105" s="380"/>
      <c r="R105" s="390"/>
      <c r="S105" s="380"/>
      <c r="T105" s="380"/>
      <c r="U105" s="380"/>
      <c r="V105" s="380">
        <v>34471</v>
      </c>
      <c r="W105" s="390" t="s">
        <v>22</v>
      </c>
      <c r="X105" s="415">
        <v>61</v>
      </c>
      <c r="Y105" s="416" t="s">
        <v>169</v>
      </c>
      <c r="Z105" s="416"/>
      <c r="AA105" s="390"/>
      <c r="AB105" s="424"/>
    </row>
    <row r="106" spans="1:28" s="45" customFormat="1" ht="15" customHeight="1" x14ac:dyDescent="0.25">
      <c r="A106" s="412"/>
      <c r="B106" s="127"/>
      <c r="C106" s="571" t="s">
        <v>206</v>
      </c>
      <c r="D106" s="572" t="s">
        <v>25</v>
      </c>
      <c r="E106" s="580" t="s">
        <v>197</v>
      </c>
      <c r="F106" s="572" t="s">
        <v>193</v>
      </c>
      <c r="G106" s="572" t="s">
        <v>207</v>
      </c>
      <c r="H106" s="572" t="s">
        <v>32</v>
      </c>
      <c r="I106" s="572" t="s">
        <v>208</v>
      </c>
      <c r="J106" s="414" t="s">
        <v>27</v>
      </c>
      <c r="K106" s="383">
        <f>SUM(K107:K110)</f>
        <v>0</v>
      </c>
      <c r="L106" s="383">
        <f t="shared" ref="L106:R106" si="5">SUM(L107:L110)</f>
        <v>0</v>
      </c>
      <c r="M106" s="383">
        <f t="shared" si="5"/>
        <v>0</v>
      </c>
      <c r="N106" s="383">
        <f t="shared" si="5"/>
        <v>0</v>
      </c>
      <c r="O106" s="383">
        <f t="shared" si="5"/>
        <v>0</v>
      </c>
      <c r="P106" s="383">
        <f t="shared" si="5"/>
        <v>67000</v>
      </c>
      <c r="Q106" s="386">
        <f t="shared" si="5"/>
        <v>0</v>
      </c>
      <c r="R106" s="383">
        <f t="shared" si="5"/>
        <v>67000</v>
      </c>
      <c r="S106" s="386">
        <v>887</v>
      </c>
      <c r="T106" s="386">
        <v>1311</v>
      </c>
      <c r="U106" s="386">
        <v>974</v>
      </c>
      <c r="V106" s="386">
        <f>SUM(V107:V110)</f>
        <v>11368</v>
      </c>
      <c r="W106" s="390" t="s">
        <v>22</v>
      </c>
      <c r="X106" s="415">
        <f>SUM(X107:X110)</f>
        <v>120</v>
      </c>
      <c r="Y106" s="415">
        <f>SUM(Y107:Y110)</f>
        <v>134</v>
      </c>
      <c r="Z106" s="415"/>
      <c r="AA106" s="390"/>
      <c r="AB106" s="424"/>
    </row>
    <row r="107" spans="1:28" s="45" customFormat="1" x14ac:dyDescent="0.25">
      <c r="A107" s="412"/>
      <c r="B107" s="127"/>
      <c r="C107" s="571"/>
      <c r="D107" s="572"/>
      <c r="E107" s="580"/>
      <c r="F107" s="572"/>
      <c r="G107" s="572"/>
      <c r="H107" s="572"/>
      <c r="I107" s="572"/>
      <c r="J107" s="382" t="s">
        <v>18</v>
      </c>
      <c r="K107" s="380"/>
      <c r="L107" s="380"/>
      <c r="M107" s="380"/>
      <c r="N107" s="380"/>
      <c r="O107" s="380"/>
      <c r="P107" s="390">
        <v>32600</v>
      </c>
      <c r="Q107" s="380"/>
      <c r="R107" s="390">
        <v>32600</v>
      </c>
      <c r="S107" s="380">
        <v>221</v>
      </c>
      <c r="T107" s="386">
        <v>329</v>
      </c>
      <c r="U107" s="380">
        <v>38</v>
      </c>
      <c r="V107" s="380">
        <v>1420</v>
      </c>
      <c r="W107" s="390" t="s">
        <v>22</v>
      </c>
      <c r="X107" s="415">
        <v>119</v>
      </c>
      <c r="Y107" s="415">
        <v>131</v>
      </c>
      <c r="Z107" s="415"/>
      <c r="AA107" s="390"/>
      <c r="AB107" s="424"/>
    </row>
    <row r="108" spans="1:28" s="45" customFormat="1" x14ac:dyDescent="0.25">
      <c r="A108" s="412"/>
      <c r="B108" s="127"/>
      <c r="C108" s="571"/>
      <c r="D108" s="572"/>
      <c r="E108" s="580"/>
      <c r="F108" s="572"/>
      <c r="G108" s="572"/>
      <c r="H108" s="572"/>
      <c r="I108" s="572"/>
      <c r="J108" s="382" t="s">
        <v>0</v>
      </c>
      <c r="K108" s="380"/>
      <c r="L108" s="380"/>
      <c r="M108" s="380"/>
      <c r="N108" s="380"/>
      <c r="O108" s="380"/>
      <c r="P108" s="390"/>
      <c r="Q108" s="380"/>
      <c r="R108" s="390"/>
      <c r="S108" s="415">
        <v>9</v>
      </c>
      <c r="T108" s="380">
        <v>3</v>
      </c>
      <c r="U108" s="380">
        <v>0</v>
      </c>
      <c r="V108" s="380">
        <v>26</v>
      </c>
      <c r="W108" s="390" t="s">
        <v>22</v>
      </c>
      <c r="X108" s="415">
        <v>0</v>
      </c>
      <c r="Y108" s="415">
        <v>0</v>
      </c>
      <c r="Z108" s="415"/>
      <c r="AA108" s="390"/>
      <c r="AB108" s="424"/>
    </row>
    <row r="109" spans="1:28" s="45" customFormat="1" x14ac:dyDescent="0.25">
      <c r="A109" s="412"/>
      <c r="B109" s="127"/>
      <c r="C109" s="571"/>
      <c r="D109" s="572"/>
      <c r="E109" s="580"/>
      <c r="F109" s="572"/>
      <c r="G109" s="572"/>
      <c r="H109" s="572"/>
      <c r="I109" s="572"/>
      <c r="J109" s="382" t="s">
        <v>1</v>
      </c>
      <c r="K109" s="380"/>
      <c r="L109" s="380"/>
      <c r="M109" s="380"/>
      <c r="N109" s="380"/>
      <c r="O109" s="380"/>
      <c r="P109" s="390">
        <v>34400</v>
      </c>
      <c r="Q109" s="380"/>
      <c r="R109" s="390">
        <v>34400</v>
      </c>
      <c r="S109" s="380">
        <v>44</v>
      </c>
      <c r="T109" s="386">
        <v>7</v>
      </c>
      <c r="U109" s="380">
        <v>3</v>
      </c>
      <c r="V109" s="380">
        <v>107</v>
      </c>
      <c r="W109" s="390" t="s">
        <v>22</v>
      </c>
      <c r="X109" s="415">
        <v>1</v>
      </c>
      <c r="Y109" s="415">
        <v>1</v>
      </c>
      <c r="Z109" s="415"/>
      <c r="AA109" s="390"/>
      <c r="AB109" s="424"/>
    </row>
    <row r="110" spans="1:28" s="45" customFormat="1" ht="15.75" thickBot="1" x14ac:dyDescent="0.3">
      <c r="A110" s="412"/>
      <c r="B110" s="127"/>
      <c r="C110" s="578"/>
      <c r="D110" s="579"/>
      <c r="E110" s="581"/>
      <c r="F110" s="579"/>
      <c r="G110" s="579"/>
      <c r="H110" s="579"/>
      <c r="I110" s="579"/>
      <c r="J110" s="425" t="s">
        <v>19</v>
      </c>
      <c r="K110" s="406"/>
      <c r="L110" s="406"/>
      <c r="M110" s="406"/>
      <c r="N110" s="406"/>
      <c r="O110" s="406"/>
      <c r="P110" s="405"/>
      <c r="Q110" s="406"/>
      <c r="R110" s="405"/>
      <c r="S110" s="406">
        <v>613</v>
      </c>
      <c r="T110" s="406">
        <v>972</v>
      </c>
      <c r="U110" s="406">
        <v>933</v>
      </c>
      <c r="V110" s="406">
        <v>9815</v>
      </c>
      <c r="W110" s="405" t="s">
        <v>22</v>
      </c>
      <c r="X110" s="426">
        <v>0</v>
      </c>
      <c r="Y110" s="426">
        <v>2</v>
      </c>
      <c r="Z110" s="426"/>
      <c r="AA110" s="405"/>
      <c r="AB110" s="427"/>
    </row>
    <row r="111" spans="1:28" s="65" customFormat="1" ht="12.75" x14ac:dyDescent="0.2">
      <c r="A111" s="591" t="s">
        <v>67</v>
      </c>
      <c r="B111" s="591"/>
      <c r="C111" s="591"/>
      <c r="D111" s="591"/>
      <c r="E111" s="591"/>
      <c r="F111" s="591"/>
      <c r="G111" s="591"/>
      <c r="H111" s="591"/>
      <c r="I111" s="591"/>
      <c r="J111" s="591"/>
      <c r="K111" s="591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</row>
    <row r="112" spans="1:28" s="65" customFormat="1" ht="12.75" x14ac:dyDescent="0.2">
      <c r="A112" s="591" t="s">
        <v>98</v>
      </c>
      <c r="B112" s="591"/>
      <c r="C112" s="591"/>
      <c r="D112" s="591"/>
      <c r="E112" s="591"/>
      <c r="F112" s="591"/>
      <c r="G112" s="591"/>
      <c r="H112" s="591"/>
      <c r="I112" s="591"/>
      <c r="J112" s="591"/>
      <c r="K112" s="591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</row>
    <row r="113" spans="1:28" s="65" customFormat="1" ht="12.75" x14ac:dyDescent="0.2">
      <c r="A113" s="591" t="s">
        <v>68</v>
      </c>
      <c r="B113" s="591"/>
      <c r="C113" s="591"/>
      <c r="D113" s="591"/>
      <c r="E113" s="591"/>
      <c r="F113" s="591"/>
      <c r="G113" s="591"/>
      <c r="H113" s="591"/>
      <c r="I113" s="591"/>
      <c r="J113" s="591"/>
      <c r="K113" s="591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</row>
    <row r="114" spans="1:28" s="45" customFormat="1" x14ac:dyDescent="0.25">
      <c r="A114" s="590" t="s">
        <v>69</v>
      </c>
      <c r="B114" s="590"/>
      <c r="C114" s="590"/>
      <c r="D114" s="590"/>
      <c r="E114" s="50"/>
      <c r="F114" s="63"/>
      <c r="G114" s="50"/>
      <c r="H114" s="50"/>
      <c r="I114" s="50"/>
      <c r="J114" s="50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5"/>
      <c r="X114" s="65"/>
      <c r="Y114" s="65"/>
      <c r="Z114" s="65"/>
      <c r="AA114" s="65"/>
      <c r="AB114" s="65"/>
    </row>
    <row r="115" spans="1:28" s="45" customFormat="1" ht="27" thickBot="1" x14ac:dyDescent="0.3">
      <c r="A115" s="22" t="s">
        <v>130</v>
      </c>
      <c r="B115" s="12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</row>
    <row r="116" spans="1:28" s="45" customFormat="1" ht="15.75" thickBot="1" x14ac:dyDescent="0.3">
      <c r="A116" s="22"/>
      <c r="B116" s="12"/>
      <c r="C116" s="13"/>
      <c r="D116" s="13"/>
      <c r="E116" s="13"/>
      <c r="F116" s="13"/>
      <c r="G116" s="13"/>
      <c r="H116" s="13"/>
      <c r="I116" s="13"/>
      <c r="J116" s="13"/>
      <c r="K116" s="13"/>
      <c r="L116" s="556">
        <v>2017</v>
      </c>
      <c r="M116" s="557"/>
      <c r="N116" s="558">
        <v>2018</v>
      </c>
      <c r="O116" s="559"/>
      <c r="P116" s="560">
        <v>2019</v>
      </c>
      <c r="Q116" s="561"/>
      <c r="R116" s="562">
        <v>2020</v>
      </c>
      <c r="S116" s="563"/>
      <c r="T116" s="563"/>
      <c r="U116" s="563"/>
      <c r="V116" s="564"/>
      <c r="W116" s="562">
        <v>2021</v>
      </c>
      <c r="X116" s="563"/>
      <c r="Y116" s="563"/>
      <c r="Z116" s="563"/>
      <c r="AA116" s="564"/>
      <c r="AB116" s="248">
        <v>2022</v>
      </c>
    </row>
    <row r="117" spans="1:28" s="45" customFormat="1" ht="39" thickBot="1" x14ac:dyDescent="0.3">
      <c r="A117" s="57" t="s">
        <v>3</v>
      </c>
      <c r="B117" s="58" t="s">
        <v>4</v>
      </c>
      <c r="C117" s="17" t="s">
        <v>33</v>
      </c>
      <c r="D117" s="17" t="s">
        <v>6</v>
      </c>
      <c r="E117" s="16" t="s">
        <v>7</v>
      </c>
      <c r="F117" s="16" t="s">
        <v>8</v>
      </c>
      <c r="G117" s="17" t="s">
        <v>9</v>
      </c>
      <c r="H117" s="17" t="s">
        <v>10</v>
      </c>
      <c r="I117" s="17" t="s">
        <v>11</v>
      </c>
      <c r="J117" s="116" t="s">
        <v>12</v>
      </c>
      <c r="K117" s="84" t="s">
        <v>13</v>
      </c>
      <c r="L117" s="188" t="s">
        <v>14</v>
      </c>
      <c r="M117" s="189" t="s">
        <v>154</v>
      </c>
      <c r="N117" s="188" t="s">
        <v>14</v>
      </c>
      <c r="O117" s="189" t="s">
        <v>154</v>
      </c>
      <c r="P117" s="188" t="s">
        <v>14</v>
      </c>
      <c r="Q117" s="189" t="s">
        <v>158</v>
      </c>
      <c r="R117" s="258" t="s">
        <v>14</v>
      </c>
      <c r="S117" s="259" t="s">
        <v>155</v>
      </c>
      <c r="T117" s="259" t="s">
        <v>156</v>
      </c>
      <c r="U117" s="259" t="s">
        <v>157</v>
      </c>
      <c r="V117" s="297" t="s">
        <v>158</v>
      </c>
      <c r="W117" s="302" t="s">
        <v>14</v>
      </c>
      <c r="X117" s="303" t="s">
        <v>167</v>
      </c>
      <c r="Y117" s="303" t="s">
        <v>164</v>
      </c>
      <c r="Z117" s="303" t="s">
        <v>165</v>
      </c>
      <c r="AA117" s="304" t="s">
        <v>166</v>
      </c>
      <c r="AB117" s="94" t="s">
        <v>14</v>
      </c>
    </row>
    <row r="118" spans="1:28" s="45" customFormat="1" x14ac:dyDescent="0.25">
      <c r="A118" s="694" t="s">
        <v>99</v>
      </c>
      <c r="B118" s="675" t="s">
        <v>15</v>
      </c>
      <c r="C118" s="695" t="s">
        <v>34</v>
      </c>
      <c r="D118" s="583" t="s">
        <v>149</v>
      </c>
      <c r="E118" s="698"/>
      <c r="F118" s="700"/>
      <c r="G118" s="583" t="s">
        <v>57</v>
      </c>
      <c r="H118" s="583" t="s">
        <v>32</v>
      </c>
      <c r="I118" s="583" t="s">
        <v>21</v>
      </c>
      <c r="J118" s="118" t="s">
        <v>27</v>
      </c>
      <c r="K118" s="104">
        <f>SUM(K119:K122)</f>
        <v>0</v>
      </c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14">
        <f>SUM(W119:W122)</f>
        <v>40000</v>
      </c>
      <c r="X118" s="114"/>
      <c r="Y118" s="114"/>
      <c r="Z118" s="114"/>
      <c r="AA118" s="114"/>
      <c r="AB118" s="114">
        <f>SUM(AB119:AB122)</f>
        <v>38150</v>
      </c>
    </row>
    <row r="119" spans="1:28" s="45" customFormat="1" x14ac:dyDescent="0.25">
      <c r="A119" s="694"/>
      <c r="B119" s="675"/>
      <c r="C119" s="696"/>
      <c r="D119" s="584"/>
      <c r="E119" s="699"/>
      <c r="F119" s="701"/>
      <c r="G119" s="584"/>
      <c r="H119" s="584"/>
      <c r="I119" s="584"/>
      <c r="J119" s="97" t="s">
        <v>18</v>
      </c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8">
        <v>40000</v>
      </c>
      <c r="X119" s="68"/>
      <c r="Y119" s="68"/>
      <c r="Z119" s="68"/>
      <c r="AA119" s="68"/>
      <c r="AB119" s="153">
        <v>16550</v>
      </c>
    </row>
    <row r="120" spans="1:28" s="45" customFormat="1" x14ac:dyDescent="0.25">
      <c r="A120" s="694"/>
      <c r="B120" s="675"/>
      <c r="C120" s="696"/>
      <c r="D120" s="584"/>
      <c r="E120" s="699"/>
      <c r="F120" s="701"/>
      <c r="G120" s="584"/>
      <c r="H120" s="584"/>
      <c r="I120" s="584"/>
      <c r="J120" s="95" t="s">
        <v>0</v>
      </c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8" t="s">
        <v>22</v>
      </c>
      <c r="X120" s="68"/>
      <c r="Y120" s="68"/>
      <c r="Z120" s="68"/>
      <c r="AA120" s="68"/>
      <c r="AB120" s="68">
        <v>600</v>
      </c>
    </row>
    <row r="121" spans="1:28" s="45" customFormat="1" x14ac:dyDescent="0.25">
      <c r="A121" s="694"/>
      <c r="B121" s="675"/>
      <c r="C121" s="696"/>
      <c r="D121" s="584"/>
      <c r="E121" s="699"/>
      <c r="F121" s="701"/>
      <c r="G121" s="584"/>
      <c r="H121" s="584"/>
      <c r="I121" s="584"/>
      <c r="J121" s="95" t="s">
        <v>1</v>
      </c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8" t="s">
        <v>22</v>
      </c>
      <c r="X121" s="68"/>
      <c r="Y121" s="68"/>
      <c r="Z121" s="68"/>
      <c r="AA121" s="68"/>
      <c r="AB121" s="68">
        <v>400</v>
      </c>
    </row>
    <row r="122" spans="1:28" s="45" customFormat="1" ht="15.75" thickBot="1" x14ac:dyDescent="0.3">
      <c r="A122" s="694"/>
      <c r="B122" s="675"/>
      <c r="C122" s="697"/>
      <c r="D122" s="585"/>
      <c r="E122" s="699"/>
      <c r="F122" s="701"/>
      <c r="G122" s="585"/>
      <c r="H122" s="585"/>
      <c r="I122" s="585"/>
      <c r="J122" s="96" t="s">
        <v>19</v>
      </c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20" t="s">
        <v>22</v>
      </c>
      <c r="X122" s="120"/>
      <c r="Y122" s="120"/>
      <c r="Z122" s="120"/>
      <c r="AA122" s="120"/>
      <c r="AB122" s="154">
        <v>20600</v>
      </c>
    </row>
    <row r="123" spans="1:28" s="45" customFormat="1" x14ac:dyDescent="0.25">
      <c r="A123" s="694"/>
      <c r="B123" s="675" t="s">
        <v>20</v>
      </c>
      <c r="C123" s="695" t="s">
        <v>89</v>
      </c>
      <c r="D123" s="583" t="s">
        <v>149</v>
      </c>
      <c r="E123" s="703"/>
      <c r="F123" s="706"/>
      <c r="G123" s="587" t="s">
        <v>58</v>
      </c>
      <c r="H123" s="583" t="s">
        <v>32</v>
      </c>
      <c r="I123" s="583" t="s">
        <v>21</v>
      </c>
      <c r="J123" s="118" t="s">
        <v>27</v>
      </c>
      <c r="K123" s="104">
        <f>SUM(K124:K127)</f>
        <v>0</v>
      </c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14">
        <f>SUM(W124:W127)</f>
        <v>150000</v>
      </c>
      <c r="X123" s="114"/>
      <c r="Y123" s="114"/>
      <c r="Z123" s="114"/>
      <c r="AA123" s="114"/>
      <c r="AB123" s="114">
        <f>SUM(AB124:AB127)</f>
        <v>10050</v>
      </c>
    </row>
    <row r="124" spans="1:28" s="45" customFormat="1" x14ac:dyDescent="0.25">
      <c r="A124" s="694"/>
      <c r="B124" s="675"/>
      <c r="C124" s="696"/>
      <c r="D124" s="584"/>
      <c r="E124" s="704"/>
      <c r="F124" s="707"/>
      <c r="G124" s="588"/>
      <c r="H124" s="584"/>
      <c r="I124" s="584"/>
      <c r="J124" s="95" t="s">
        <v>18</v>
      </c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64"/>
      <c r="X124" s="64"/>
      <c r="Y124" s="64"/>
      <c r="Z124" s="64"/>
      <c r="AA124" s="64"/>
      <c r="AB124" s="64">
        <v>3450</v>
      </c>
    </row>
    <row r="125" spans="1:28" s="45" customFormat="1" x14ac:dyDescent="0.25">
      <c r="A125" s="694"/>
      <c r="B125" s="675"/>
      <c r="C125" s="696"/>
      <c r="D125" s="584"/>
      <c r="E125" s="704"/>
      <c r="F125" s="707"/>
      <c r="G125" s="588"/>
      <c r="H125" s="584"/>
      <c r="I125" s="584"/>
      <c r="J125" s="95" t="s">
        <v>0</v>
      </c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64"/>
      <c r="X125" s="64"/>
      <c r="Y125" s="64"/>
      <c r="Z125" s="64"/>
      <c r="AA125" s="64"/>
      <c r="AB125" s="64">
        <v>100</v>
      </c>
    </row>
    <row r="126" spans="1:28" s="45" customFormat="1" x14ac:dyDescent="0.25">
      <c r="A126" s="694"/>
      <c r="B126" s="675"/>
      <c r="C126" s="696"/>
      <c r="D126" s="584"/>
      <c r="E126" s="704"/>
      <c r="F126" s="707"/>
      <c r="G126" s="588"/>
      <c r="H126" s="584"/>
      <c r="I126" s="584"/>
      <c r="J126" s="95" t="s">
        <v>1</v>
      </c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64"/>
      <c r="X126" s="64"/>
      <c r="Y126" s="64"/>
      <c r="Z126" s="64"/>
      <c r="AA126" s="64"/>
      <c r="AB126" s="64">
        <v>100</v>
      </c>
    </row>
    <row r="127" spans="1:28" s="45" customFormat="1" ht="15.75" thickBot="1" x14ac:dyDescent="0.3">
      <c r="A127" s="694"/>
      <c r="B127" s="675"/>
      <c r="C127" s="702"/>
      <c r="D127" s="586"/>
      <c r="E127" s="705"/>
      <c r="F127" s="708"/>
      <c r="G127" s="589"/>
      <c r="H127" s="586"/>
      <c r="I127" s="586"/>
      <c r="J127" s="115" t="s">
        <v>19</v>
      </c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17">
        <v>150000</v>
      </c>
      <c r="X127" s="117"/>
      <c r="Y127" s="117"/>
      <c r="Z127" s="117"/>
      <c r="AA127" s="117"/>
      <c r="AB127" s="117">
        <v>6400</v>
      </c>
    </row>
    <row r="128" spans="1:28" s="45" customFormat="1" ht="15.75" thickBot="1" x14ac:dyDescent="0.3">
      <c r="A128" s="428"/>
      <c r="B128" s="127"/>
      <c r="C128" s="542" t="s">
        <v>177</v>
      </c>
      <c r="D128" s="543"/>
      <c r="E128" s="543"/>
      <c r="F128" s="543"/>
      <c r="G128" s="543"/>
      <c r="H128" s="543"/>
      <c r="I128" s="543"/>
      <c r="J128" s="543"/>
      <c r="K128" s="543"/>
      <c r="L128" s="543"/>
      <c r="M128" s="543"/>
      <c r="N128" s="543"/>
      <c r="O128" s="543"/>
      <c r="P128" s="543"/>
      <c r="Q128" s="543"/>
      <c r="R128" s="543"/>
      <c r="S128" s="543"/>
      <c r="T128" s="543"/>
      <c r="U128" s="543"/>
      <c r="V128" s="543"/>
      <c r="W128" s="543"/>
      <c r="X128" s="543"/>
      <c r="Y128" s="543"/>
      <c r="Z128" s="543"/>
      <c r="AA128" s="543"/>
      <c r="AB128" s="544"/>
    </row>
    <row r="129" spans="1:28" s="45" customFormat="1" x14ac:dyDescent="0.25">
      <c r="A129" s="428"/>
      <c r="B129" s="127"/>
      <c r="C129" s="592" t="s">
        <v>209</v>
      </c>
      <c r="D129" s="582" t="s">
        <v>202</v>
      </c>
      <c r="E129" s="593" t="s">
        <v>180</v>
      </c>
      <c r="F129" s="572" t="s">
        <v>193</v>
      </c>
      <c r="G129" s="582" t="s">
        <v>210</v>
      </c>
      <c r="H129" s="582" t="s">
        <v>32</v>
      </c>
      <c r="I129" s="582" t="s">
        <v>211</v>
      </c>
      <c r="J129" s="396" t="s">
        <v>27</v>
      </c>
      <c r="K129" s="419">
        <f>SUM(K130:K133)</f>
        <v>0</v>
      </c>
      <c r="L129" s="419">
        <f t="shared" ref="L129:R129" si="6">SUM(L130:L133)</f>
        <v>0</v>
      </c>
      <c r="M129" s="419">
        <f t="shared" si="6"/>
        <v>0</v>
      </c>
      <c r="N129" s="419">
        <f t="shared" si="6"/>
        <v>0</v>
      </c>
      <c r="O129" s="419">
        <f t="shared" si="6"/>
        <v>35000</v>
      </c>
      <c r="P129" s="419">
        <f t="shared" si="6"/>
        <v>20000</v>
      </c>
      <c r="Q129" s="419">
        <f t="shared" si="6"/>
        <v>0</v>
      </c>
      <c r="R129" s="419">
        <f t="shared" si="6"/>
        <v>20000</v>
      </c>
      <c r="S129" s="419"/>
      <c r="T129" s="419"/>
      <c r="U129" s="419"/>
      <c r="V129" s="419">
        <v>8686</v>
      </c>
      <c r="W129" s="419">
        <f t="shared" ref="W129" si="7">SUM(W130:W133)</f>
        <v>20000</v>
      </c>
      <c r="X129" s="422"/>
      <c r="Y129" s="419" t="s">
        <v>169</v>
      </c>
      <c r="Z129" s="419"/>
      <c r="AA129" s="397"/>
      <c r="AB129" s="423"/>
    </row>
    <row r="130" spans="1:28" s="45" customFormat="1" x14ac:dyDescent="0.25">
      <c r="A130" s="428"/>
      <c r="B130" s="127"/>
      <c r="C130" s="571"/>
      <c r="D130" s="572"/>
      <c r="E130" s="580"/>
      <c r="F130" s="572"/>
      <c r="G130" s="572"/>
      <c r="H130" s="572"/>
      <c r="I130" s="572"/>
      <c r="J130" s="368" t="s">
        <v>18</v>
      </c>
      <c r="K130" s="380"/>
      <c r="L130" s="380"/>
      <c r="M130" s="380"/>
      <c r="N130" s="380"/>
      <c r="O130" s="380">
        <v>35000</v>
      </c>
      <c r="P130" s="380">
        <v>20000</v>
      </c>
      <c r="Q130" s="380"/>
      <c r="R130" s="380">
        <v>20000</v>
      </c>
      <c r="S130" s="380"/>
      <c r="T130" s="380"/>
      <c r="U130" s="380"/>
      <c r="V130" s="380">
        <v>8686</v>
      </c>
      <c r="W130" s="380">
        <v>20000</v>
      </c>
      <c r="X130" s="416"/>
      <c r="Y130" s="380" t="s">
        <v>169</v>
      </c>
      <c r="Z130" s="380"/>
      <c r="AA130" s="380"/>
      <c r="AB130" s="424"/>
    </row>
    <row r="131" spans="1:28" s="45" customFormat="1" x14ac:dyDescent="0.25">
      <c r="A131" s="428"/>
      <c r="B131" s="127"/>
      <c r="C131" s="571"/>
      <c r="D131" s="572"/>
      <c r="E131" s="580"/>
      <c r="F131" s="572"/>
      <c r="G131" s="572"/>
      <c r="H131" s="572"/>
      <c r="I131" s="572"/>
      <c r="J131" s="368" t="s">
        <v>0</v>
      </c>
      <c r="K131" s="380"/>
      <c r="L131" s="380"/>
      <c r="M131" s="380"/>
      <c r="N131" s="380"/>
      <c r="O131" s="380"/>
      <c r="P131" s="380"/>
      <c r="Q131" s="380"/>
      <c r="R131" s="380"/>
      <c r="S131" s="380"/>
      <c r="T131" s="380"/>
      <c r="U131" s="380"/>
      <c r="V131" s="380"/>
      <c r="W131" s="380"/>
      <c r="X131" s="415"/>
      <c r="Y131" s="380" t="s">
        <v>169</v>
      </c>
      <c r="Z131" s="380"/>
      <c r="AA131" s="380"/>
      <c r="AB131" s="424"/>
    </row>
    <row r="132" spans="1:28" s="45" customFormat="1" x14ac:dyDescent="0.25">
      <c r="A132" s="428"/>
      <c r="B132" s="127"/>
      <c r="C132" s="571"/>
      <c r="D132" s="572"/>
      <c r="E132" s="580"/>
      <c r="F132" s="572"/>
      <c r="G132" s="572"/>
      <c r="H132" s="572"/>
      <c r="I132" s="572"/>
      <c r="J132" s="368" t="s">
        <v>1</v>
      </c>
      <c r="K132" s="380"/>
      <c r="L132" s="380"/>
      <c r="M132" s="380"/>
      <c r="N132" s="380"/>
      <c r="O132" s="380"/>
      <c r="P132" s="380"/>
      <c r="Q132" s="380"/>
      <c r="R132" s="380"/>
      <c r="S132" s="380"/>
      <c r="T132" s="380"/>
      <c r="U132" s="380"/>
      <c r="V132" s="380"/>
      <c r="W132" s="380"/>
      <c r="X132" s="415"/>
      <c r="Y132" s="380" t="s">
        <v>169</v>
      </c>
      <c r="Z132" s="380"/>
      <c r="AA132" s="380"/>
      <c r="AB132" s="424"/>
    </row>
    <row r="133" spans="1:28" s="45" customFormat="1" ht="15.75" thickBot="1" x14ac:dyDescent="0.3">
      <c r="A133" s="428"/>
      <c r="B133" s="127"/>
      <c r="C133" s="578"/>
      <c r="D133" s="579"/>
      <c r="E133" s="581"/>
      <c r="F133" s="579"/>
      <c r="G133" s="579"/>
      <c r="H133" s="579"/>
      <c r="I133" s="579"/>
      <c r="J133" s="376" t="s">
        <v>19</v>
      </c>
      <c r="K133" s="406"/>
      <c r="L133" s="406"/>
      <c r="M133" s="406"/>
      <c r="N133" s="406"/>
      <c r="O133" s="406"/>
      <c r="P133" s="406"/>
      <c r="Q133" s="406"/>
      <c r="R133" s="406"/>
      <c r="S133" s="406"/>
      <c r="T133" s="406"/>
      <c r="U133" s="406"/>
      <c r="V133" s="406"/>
      <c r="W133" s="406"/>
      <c r="X133" s="426"/>
      <c r="Y133" s="406" t="s">
        <v>169</v>
      </c>
      <c r="Z133" s="406"/>
      <c r="AA133" s="406"/>
      <c r="AB133" s="427"/>
    </row>
    <row r="134" spans="1:28" s="65" customFormat="1" ht="12.75" x14ac:dyDescent="0.2">
      <c r="A134" s="591" t="s">
        <v>70</v>
      </c>
      <c r="B134" s="591"/>
      <c r="C134" s="591"/>
      <c r="D134" s="591"/>
      <c r="E134" s="591"/>
      <c r="F134" s="591"/>
      <c r="G134" s="591"/>
      <c r="H134" s="591"/>
      <c r="I134" s="591"/>
      <c r="J134" s="591"/>
      <c r="K134" s="591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</row>
    <row r="135" spans="1:28" s="65" customFormat="1" ht="12.75" x14ac:dyDescent="0.2">
      <c r="A135" s="591" t="s">
        <v>100</v>
      </c>
      <c r="B135" s="591"/>
      <c r="C135" s="591"/>
      <c r="D135" s="591"/>
      <c r="E135" s="591"/>
      <c r="F135" s="591"/>
      <c r="G135" s="591"/>
      <c r="H135" s="591"/>
      <c r="I135" s="591"/>
      <c r="J135" s="591"/>
      <c r="K135" s="591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</row>
    <row r="136" spans="1:28" s="65" customFormat="1" ht="12.75" x14ac:dyDescent="0.2">
      <c r="A136" s="591" t="s">
        <v>71</v>
      </c>
      <c r="B136" s="591"/>
      <c r="C136" s="591"/>
      <c r="D136" s="591"/>
      <c r="E136" s="591"/>
      <c r="F136" s="591"/>
      <c r="G136" s="591"/>
      <c r="H136" s="591"/>
      <c r="I136" s="591"/>
      <c r="J136" s="591"/>
      <c r="K136" s="591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</row>
    <row r="137" spans="1:28" s="65" customFormat="1" ht="12.75" x14ac:dyDescent="0.2">
      <c r="A137" s="591" t="s">
        <v>72</v>
      </c>
      <c r="B137" s="591"/>
      <c r="C137" s="591"/>
      <c r="D137" s="591"/>
      <c r="E137" s="591"/>
      <c r="F137" s="591"/>
      <c r="G137" s="591"/>
      <c r="H137" s="591"/>
      <c r="I137" s="591"/>
      <c r="J137" s="591"/>
      <c r="K137" s="591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</row>
    <row r="138" spans="1:28" s="69" customFormat="1" ht="15.75" thickBot="1" x14ac:dyDescent="0.3">
      <c r="A138" s="60"/>
      <c r="B138" s="718"/>
      <c r="C138" s="719"/>
      <c r="D138" s="50"/>
      <c r="E138" s="50"/>
      <c r="F138" s="63"/>
      <c r="G138" s="50"/>
      <c r="H138" s="50"/>
      <c r="I138" s="50"/>
      <c r="J138" s="50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62"/>
      <c r="X138" s="62"/>
      <c r="Y138" s="62"/>
      <c r="Z138" s="62"/>
      <c r="AA138" s="62"/>
      <c r="AB138" s="62"/>
    </row>
    <row r="139" spans="1:28" ht="15.75" thickBot="1" x14ac:dyDescent="0.3">
      <c r="A139" s="23"/>
      <c r="B139" s="70"/>
      <c r="C139" s="71"/>
      <c r="D139" s="71"/>
      <c r="E139" s="71"/>
      <c r="F139" s="71"/>
      <c r="G139" s="71"/>
      <c r="H139" s="13"/>
      <c r="I139" s="71"/>
      <c r="J139" s="71"/>
      <c r="K139" s="72"/>
      <c r="L139" s="556">
        <v>2017</v>
      </c>
      <c r="M139" s="557"/>
      <c r="N139" s="558">
        <v>2018</v>
      </c>
      <c r="O139" s="559"/>
      <c r="P139" s="560">
        <v>2019</v>
      </c>
      <c r="Q139" s="561"/>
      <c r="R139" s="562">
        <v>2020</v>
      </c>
      <c r="S139" s="563"/>
      <c r="T139" s="563"/>
      <c r="U139" s="563"/>
      <c r="V139" s="564"/>
      <c r="W139" s="562">
        <v>2021</v>
      </c>
      <c r="X139" s="563"/>
      <c r="Y139" s="563"/>
      <c r="Z139" s="563"/>
      <c r="AA139" s="564"/>
      <c r="AB139" s="248">
        <v>2022</v>
      </c>
    </row>
    <row r="140" spans="1:28" ht="39" thickBot="1" x14ac:dyDescent="0.3">
      <c r="A140" s="73" t="s">
        <v>3</v>
      </c>
      <c r="B140" s="74" t="s">
        <v>4</v>
      </c>
      <c r="C140" s="75" t="s">
        <v>5</v>
      </c>
      <c r="D140" s="75" t="s">
        <v>6</v>
      </c>
      <c r="E140" s="16" t="s">
        <v>7</v>
      </c>
      <c r="F140" s="16" t="s">
        <v>8</v>
      </c>
      <c r="G140" s="75" t="s">
        <v>9</v>
      </c>
      <c r="H140" s="76" t="s">
        <v>10</v>
      </c>
      <c r="I140" s="75" t="s">
        <v>11</v>
      </c>
      <c r="J140" s="487" t="s">
        <v>12</v>
      </c>
      <c r="K140" s="116" t="s">
        <v>13</v>
      </c>
      <c r="L140" s="188" t="s">
        <v>14</v>
      </c>
      <c r="M140" s="189" t="s">
        <v>154</v>
      </c>
      <c r="N140" s="188" t="s">
        <v>14</v>
      </c>
      <c r="O140" s="189" t="s">
        <v>154</v>
      </c>
      <c r="P140" s="188" t="s">
        <v>14</v>
      </c>
      <c r="Q140" s="189" t="s">
        <v>158</v>
      </c>
      <c r="R140" s="258" t="s">
        <v>14</v>
      </c>
      <c r="S140" s="259" t="s">
        <v>155</v>
      </c>
      <c r="T140" s="259" t="s">
        <v>156</v>
      </c>
      <c r="U140" s="259" t="s">
        <v>157</v>
      </c>
      <c r="V140" s="297" t="s">
        <v>158</v>
      </c>
      <c r="W140" s="258" t="s">
        <v>14</v>
      </c>
      <c r="X140" s="259" t="s">
        <v>167</v>
      </c>
      <c r="Y140" s="259" t="s">
        <v>164</v>
      </c>
      <c r="Z140" s="259" t="s">
        <v>165</v>
      </c>
      <c r="AA140" s="260" t="s">
        <v>166</v>
      </c>
      <c r="AB140" s="94" t="s">
        <v>14</v>
      </c>
    </row>
    <row r="141" spans="1:28" x14ac:dyDescent="0.25">
      <c r="A141" s="152" t="s">
        <v>113</v>
      </c>
      <c r="B141" s="78"/>
      <c r="C141" s="565" t="s">
        <v>146</v>
      </c>
      <c r="D141" s="565" t="s">
        <v>147</v>
      </c>
      <c r="E141" s="715"/>
      <c r="F141" s="552" t="s">
        <v>109</v>
      </c>
      <c r="G141" s="565"/>
      <c r="H141" s="553" t="s">
        <v>112</v>
      </c>
      <c r="I141" s="712" t="s">
        <v>17</v>
      </c>
      <c r="J141" s="488"/>
      <c r="K141" s="531">
        <v>0</v>
      </c>
      <c r="L141" s="491"/>
      <c r="M141" s="492"/>
      <c r="N141" s="491"/>
      <c r="O141" s="492"/>
      <c r="P141" s="491"/>
      <c r="Q141" s="492"/>
      <c r="R141" s="491"/>
      <c r="S141" s="497"/>
      <c r="T141" s="497"/>
      <c r="U141" s="497"/>
      <c r="V141" s="492"/>
      <c r="W141" s="499"/>
      <c r="X141" s="500"/>
      <c r="Y141" s="500"/>
      <c r="Z141" s="500"/>
      <c r="AA141" s="501"/>
      <c r="AB141" s="757">
        <v>0.5</v>
      </c>
    </row>
    <row r="142" spans="1:28" ht="25.5" x14ac:dyDescent="0.25">
      <c r="A142" s="152" t="s">
        <v>114</v>
      </c>
      <c r="B142" s="78" t="s">
        <v>20</v>
      </c>
      <c r="C142" s="566"/>
      <c r="D142" s="566"/>
      <c r="E142" s="716"/>
      <c r="F142" s="552"/>
      <c r="G142" s="566"/>
      <c r="H142" s="554"/>
      <c r="I142" s="713"/>
      <c r="J142" s="489"/>
      <c r="K142" s="532"/>
      <c r="L142" s="493"/>
      <c r="M142" s="494"/>
      <c r="N142" s="493"/>
      <c r="O142" s="494"/>
      <c r="P142" s="493"/>
      <c r="Q142" s="494"/>
      <c r="R142" s="493"/>
      <c r="S142" s="430"/>
      <c r="T142" s="430"/>
      <c r="U142" s="430"/>
      <c r="V142" s="494"/>
      <c r="W142" s="502"/>
      <c r="X142" s="429"/>
      <c r="Y142" s="429"/>
      <c r="Z142" s="429"/>
      <c r="AA142" s="503"/>
      <c r="AB142" s="758"/>
    </row>
    <row r="143" spans="1:28" x14ac:dyDescent="0.25">
      <c r="A143" s="152"/>
      <c r="B143" s="78"/>
      <c r="C143" s="566"/>
      <c r="D143" s="566"/>
      <c r="E143" s="716"/>
      <c r="F143" s="552"/>
      <c r="G143" s="566"/>
      <c r="H143" s="554"/>
      <c r="I143" s="713"/>
      <c r="J143" s="489"/>
      <c r="K143" s="532"/>
      <c r="L143" s="493"/>
      <c r="M143" s="494"/>
      <c r="N143" s="493"/>
      <c r="O143" s="494"/>
      <c r="P143" s="493"/>
      <c r="Q143" s="494"/>
      <c r="R143" s="493"/>
      <c r="S143" s="430"/>
      <c r="T143" s="430"/>
      <c r="U143" s="430"/>
      <c r="V143" s="494"/>
      <c r="W143" s="502"/>
      <c r="X143" s="429"/>
      <c r="Y143" s="429"/>
      <c r="Z143" s="429"/>
      <c r="AA143" s="503"/>
      <c r="AB143" s="758"/>
    </row>
    <row r="144" spans="1:28" ht="15.75" thickBot="1" x14ac:dyDescent="0.3">
      <c r="A144" s="152"/>
      <c r="B144" s="78"/>
      <c r="C144" s="567"/>
      <c r="D144" s="567"/>
      <c r="E144" s="717"/>
      <c r="F144" s="552"/>
      <c r="G144" s="567"/>
      <c r="H144" s="555"/>
      <c r="I144" s="714"/>
      <c r="J144" s="490"/>
      <c r="K144" s="533"/>
      <c r="L144" s="495"/>
      <c r="M144" s="496"/>
      <c r="N144" s="495"/>
      <c r="O144" s="496"/>
      <c r="P144" s="495"/>
      <c r="Q144" s="496"/>
      <c r="R144" s="495"/>
      <c r="S144" s="498"/>
      <c r="T144" s="498"/>
      <c r="U144" s="498"/>
      <c r="V144" s="496"/>
      <c r="W144" s="504"/>
      <c r="X144" s="505"/>
      <c r="Y144" s="505"/>
      <c r="Z144" s="505"/>
      <c r="AA144" s="506"/>
      <c r="AB144" s="759"/>
    </row>
    <row r="145" spans="1:28" ht="15.75" thickBot="1" x14ac:dyDescent="0.3">
      <c r="A145" s="152"/>
      <c r="B145" s="78"/>
      <c r="C145" s="542" t="s">
        <v>177</v>
      </c>
      <c r="D145" s="543"/>
      <c r="E145" s="543"/>
      <c r="F145" s="543"/>
      <c r="G145" s="543"/>
      <c r="H145" s="543"/>
      <c r="I145" s="543"/>
      <c r="J145" s="692"/>
      <c r="K145" s="692"/>
      <c r="L145" s="692"/>
      <c r="M145" s="692"/>
      <c r="N145" s="692"/>
      <c r="O145" s="692"/>
      <c r="P145" s="692"/>
      <c r="Q145" s="692"/>
      <c r="R145" s="692"/>
      <c r="S145" s="692"/>
      <c r="T145" s="692"/>
      <c r="U145" s="692"/>
      <c r="V145" s="692"/>
      <c r="W145" s="692"/>
      <c r="X145" s="692"/>
      <c r="Y145" s="692"/>
      <c r="Z145" s="692"/>
      <c r="AA145" s="692"/>
      <c r="AB145" s="693"/>
    </row>
    <row r="146" spans="1:28" x14ac:dyDescent="0.25">
      <c r="A146" s="152"/>
      <c r="B146" s="78"/>
      <c r="C146" s="534" t="s">
        <v>212</v>
      </c>
      <c r="D146" s="536" t="s">
        <v>185</v>
      </c>
      <c r="E146" s="574" t="s">
        <v>213</v>
      </c>
      <c r="F146" s="576" t="s">
        <v>193</v>
      </c>
      <c r="G146" s="536" t="s">
        <v>214</v>
      </c>
      <c r="H146" s="536" t="s">
        <v>215</v>
      </c>
      <c r="I146" s="536" t="s">
        <v>17</v>
      </c>
      <c r="J146" s="436" t="s">
        <v>18</v>
      </c>
      <c r="K146" s="437" t="s">
        <v>22</v>
      </c>
      <c r="L146" s="438"/>
      <c r="M146" s="439"/>
      <c r="N146" s="440"/>
      <c r="O146" s="440"/>
      <c r="P146" s="440"/>
      <c r="Q146" s="440"/>
      <c r="R146" s="440"/>
      <c r="S146" s="440"/>
      <c r="T146" s="440"/>
      <c r="U146" s="440"/>
      <c r="V146" s="440">
        <v>0</v>
      </c>
      <c r="W146" s="419"/>
      <c r="X146" s="397"/>
      <c r="Y146" s="397"/>
      <c r="Z146" s="397"/>
      <c r="AA146" s="397"/>
      <c r="AB146" s="441"/>
    </row>
    <row r="147" spans="1:28" x14ac:dyDescent="0.25">
      <c r="A147" s="152"/>
      <c r="B147" s="78"/>
      <c r="C147" s="535"/>
      <c r="D147" s="537"/>
      <c r="E147" s="575"/>
      <c r="F147" s="576"/>
      <c r="G147" s="537"/>
      <c r="H147" s="537"/>
      <c r="I147" s="537"/>
      <c r="J147" s="382" t="s">
        <v>0</v>
      </c>
      <c r="K147" s="431" t="s">
        <v>22</v>
      </c>
      <c r="L147" s="432"/>
      <c r="M147" s="433"/>
      <c r="N147" s="434"/>
      <c r="O147" s="434"/>
      <c r="P147" s="434"/>
      <c r="Q147" s="434"/>
      <c r="R147" s="434"/>
      <c r="S147" s="434"/>
      <c r="T147" s="434"/>
      <c r="U147" s="434"/>
      <c r="V147" s="434"/>
      <c r="W147" s="377"/>
      <c r="X147" s="380"/>
      <c r="Y147" s="380"/>
      <c r="Z147" s="380"/>
      <c r="AA147" s="380"/>
      <c r="AB147" s="442"/>
    </row>
    <row r="148" spans="1:28" x14ac:dyDescent="0.25">
      <c r="A148" s="152"/>
      <c r="B148" s="78"/>
      <c r="C148" s="535"/>
      <c r="D148" s="537"/>
      <c r="E148" s="575"/>
      <c r="F148" s="576"/>
      <c r="G148" s="537"/>
      <c r="H148" s="537"/>
      <c r="I148" s="537"/>
      <c r="J148" s="382" t="s">
        <v>1</v>
      </c>
      <c r="K148" s="431" t="s">
        <v>22</v>
      </c>
      <c r="L148" s="432"/>
      <c r="M148" s="433"/>
      <c r="N148" s="434"/>
      <c r="O148" s="434"/>
      <c r="P148" s="434"/>
      <c r="Q148" s="434"/>
      <c r="R148" s="434"/>
      <c r="S148" s="434"/>
      <c r="T148" s="434"/>
      <c r="U148" s="434"/>
      <c r="V148" s="434"/>
      <c r="W148" s="377"/>
      <c r="X148" s="380"/>
      <c r="Y148" s="380"/>
      <c r="Z148" s="380"/>
      <c r="AA148" s="380"/>
      <c r="AB148" s="442"/>
    </row>
    <row r="149" spans="1:28" ht="15.75" thickBot="1" x14ac:dyDescent="0.3">
      <c r="A149" s="152"/>
      <c r="B149" s="78"/>
      <c r="C149" s="535"/>
      <c r="D149" s="537"/>
      <c r="E149" s="575"/>
      <c r="F149" s="577"/>
      <c r="G149" s="537"/>
      <c r="H149" s="537"/>
      <c r="I149" s="537"/>
      <c r="J149" s="382" t="s">
        <v>19</v>
      </c>
      <c r="K149" s="431" t="s">
        <v>22</v>
      </c>
      <c r="L149" s="432"/>
      <c r="M149" s="433"/>
      <c r="N149" s="434"/>
      <c r="O149" s="434"/>
      <c r="P149" s="434"/>
      <c r="Q149" s="434"/>
      <c r="R149" s="434"/>
      <c r="S149" s="434"/>
      <c r="T149" s="434"/>
      <c r="U149" s="434"/>
      <c r="V149" s="434"/>
      <c r="W149" s="377"/>
      <c r="X149" s="380"/>
      <c r="Y149" s="380"/>
      <c r="Z149" s="380"/>
      <c r="AA149" s="380"/>
      <c r="AB149" s="442"/>
    </row>
    <row r="150" spans="1:28" x14ac:dyDescent="0.25">
      <c r="A150" s="152"/>
      <c r="B150" s="78"/>
      <c r="C150" s="535" t="s">
        <v>216</v>
      </c>
      <c r="D150" s="537" t="s">
        <v>217</v>
      </c>
      <c r="E150" s="539" t="s">
        <v>171</v>
      </c>
      <c r="F150" s="576" t="s">
        <v>194</v>
      </c>
      <c r="G150" s="537" t="s">
        <v>218</v>
      </c>
      <c r="H150" s="537" t="s">
        <v>219</v>
      </c>
      <c r="I150" s="537" t="s">
        <v>220</v>
      </c>
      <c r="J150" s="382" t="s">
        <v>183</v>
      </c>
      <c r="K150" s="431" t="s">
        <v>22</v>
      </c>
      <c r="L150" s="435"/>
      <c r="M150" s="433"/>
      <c r="N150" s="434"/>
      <c r="O150" s="434"/>
      <c r="P150" s="434"/>
      <c r="Q150" s="434"/>
      <c r="R150" s="434"/>
      <c r="S150" s="434"/>
      <c r="T150" s="434"/>
      <c r="U150" s="434"/>
      <c r="V150" s="434">
        <v>0</v>
      </c>
      <c r="W150" s="377">
        <v>1</v>
      </c>
      <c r="X150" s="380"/>
      <c r="Y150" s="380"/>
      <c r="Z150" s="380"/>
      <c r="AA150" s="380"/>
      <c r="AB150" s="442"/>
    </row>
    <row r="151" spans="1:28" x14ac:dyDescent="0.25">
      <c r="A151" s="152"/>
      <c r="B151" s="78"/>
      <c r="C151" s="535"/>
      <c r="D151" s="537"/>
      <c r="E151" s="539"/>
      <c r="F151" s="576"/>
      <c r="G151" s="537"/>
      <c r="H151" s="537"/>
      <c r="I151" s="537"/>
      <c r="J151" s="382"/>
      <c r="K151" s="431"/>
      <c r="L151" s="435"/>
      <c r="M151" s="433"/>
      <c r="N151" s="434"/>
      <c r="O151" s="434"/>
      <c r="P151" s="434"/>
      <c r="Q151" s="434"/>
      <c r="R151" s="434"/>
      <c r="S151" s="434"/>
      <c r="T151" s="434"/>
      <c r="U151" s="434"/>
      <c r="V151" s="434"/>
      <c r="W151" s="386"/>
      <c r="X151" s="380"/>
      <c r="Y151" s="380"/>
      <c r="Z151" s="380"/>
      <c r="AA151" s="380"/>
      <c r="AB151" s="442"/>
    </row>
    <row r="152" spans="1:28" x14ac:dyDescent="0.25">
      <c r="A152" s="152"/>
      <c r="B152" s="78"/>
      <c r="C152" s="535"/>
      <c r="D152" s="537"/>
      <c r="E152" s="539"/>
      <c r="F152" s="576"/>
      <c r="G152" s="537"/>
      <c r="H152" s="537"/>
      <c r="I152" s="537"/>
      <c r="J152" s="382"/>
      <c r="K152" s="431"/>
      <c r="L152" s="435"/>
      <c r="M152" s="433"/>
      <c r="N152" s="434"/>
      <c r="O152" s="434"/>
      <c r="P152" s="434"/>
      <c r="Q152" s="434"/>
      <c r="R152" s="434"/>
      <c r="S152" s="434"/>
      <c r="T152" s="434"/>
      <c r="U152" s="434"/>
      <c r="V152" s="434"/>
      <c r="W152" s="380"/>
      <c r="X152" s="380"/>
      <c r="Y152" s="380"/>
      <c r="Z152" s="380"/>
      <c r="AA152" s="380"/>
      <c r="AB152" s="442"/>
    </row>
    <row r="153" spans="1:28" ht="15.75" thickBot="1" x14ac:dyDescent="0.3">
      <c r="A153" s="152"/>
      <c r="B153" s="78"/>
      <c r="C153" s="709"/>
      <c r="D153" s="691"/>
      <c r="E153" s="710"/>
      <c r="F153" s="577"/>
      <c r="G153" s="691"/>
      <c r="H153" s="691"/>
      <c r="I153" s="691"/>
      <c r="J153" s="425"/>
      <c r="K153" s="443"/>
      <c r="L153" s="444"/>
      <c r="M153" s="445"/>
      <c r="N153" s="446"/>
      <c r="O153" s="446"/>
      <c r="P153" s="446"/>
      <c r="Q153" s="446"/>
      <c r="R153" s="446"/>
      <c r="S153" s="446"/>
      <c r="T153" s="446"/>
      <c r="U153" s="446"/>
      <c r="V153" s="446"/>
      <c r="W153" s="406"/>
      <c r="X153" s="406"/>
      <c r="Y153" s="406"/>
      <c r="Z153" s="406"/>
      <c r="AA153" s="406"/>
      <c r="AB153" s="447"/>
    </row>
    <row r="154" spans="1:28" x14ac:dyDescent="0.25">
      <c r="A154" s="78"/>
      <c r="B154" s="78"/>
      <c r="C154" s="79"/>
      <c r="D154" s="79"/>
      <c r="E154" s="79"/>
      <c r="F154" s="79"/>
      <c r="G154" s="79"/>
      <c r="H154" s="61"/>
      <c r="I154" s="79"/>
      <c r="J154" s="79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10"/>
      <c r="X154" s="10"/>
      <c r="Y154" s="10"/>
      <c r="Z154" s="10"/>
      <c r="AA154" s="10"/>
      <c r="AB154" s="10"/>
    </row>
    <row r="155" spans="1:28" ht="15.75" thickBot="1" x14ac:dyDescent="0.3">
      <c r="A155" s="78"/>
      <c r="B155" s="711"/>
      <c r="C155" s="711"/>
      <c r="D155" s="48"/>
      <c r="E155" s="48"/>
      <c r="F155" s="49"/>
      <c r="G155" s="48"/>
      <c r="H155" s="50"/>
      <c r="I155" s="48"/>
      <c r="J155" s="48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</row>
    <row r="156" spans="1:28" ht="15.75" thickBot="1" x14ac:dyDescent="0.3">
      <c r="A156" s="23"/>
      <c r="B156" s="12"/>
      <c r="C156" s="13"/>
      <c r="D156" s="13"/>
      <c r="E156" s="13"/>
      <c r="F156" s="13"/>
      <c r="G156" s="13"/>
      <c r="H156" s="13"/>
      <c r="I156" s="13"/>
      <c r="J156" s="13"/>
      <c r="K156" s="13"/>
      <c r="L156" s="556">
        <v>2017</v>
      </c>
      <c r="M156" s="557"/>
      <c r="N156" s="558">
        <v>2018</v>
      </c>
      <c r="O156" s="559"/>
      <c r="P156" s="560">
        <v>2019</v>
      </c>
      <c r="Q156" s="561"/>
      <c r="R156" s="562">
        <v>2020</v>
      </c>
      <c r="S156" s="563"/>
      <c r="T156" s="563"/>
      <c r="U156" s="563"/>
      <c r="V156" s="564"/>
      <c r="W156" s="562">
        <v>2021</v>
      </c>
      <c r="X156" s="563"/>
      <c r="Y156" s="563"/>
      <c r="Z156" s="563"/>
      <c r="AA156" s="564"/>
      <c r="AB156" s="248">
        <v>2022</v>
      </c>
    </row>
    <row r="157" spans="1:28" ht="39" thickBot="1" x14ac:dyDescent="0.3">
      <c r="A157" s="81" t="s">
        <v>3</v>
      </c>
      <c r="B157" s="82" t="s">
        <v>4</v>
      </c>
      <c r="C157" s="83" t="s">
        <v>5</v>
      </c>
      <c r="D157" s="83" t="s">
        <v>6</v>
      </c>
      <c r="E157" s="16" t="s">
        <v>7</v>
      </c>
      <c r="F157" s="16" t="s">
        <v>8</v>
      </c>
      <c r="G157" s="83" t="s">
        <v>9</v>
      </c>
      <c r="H157" s="59" t="s">
        <v>10</v>
      </c>
      <c r="I157" s="83" t="s">
        <v>11</v>
      </c>
      <c r="J157" s="77" t="s">
        <v>12</v>
      </c>
      <c r="K157" s="139" t="s">
        <v>13</v>
      </c>
      <c r="L157" s="188" t="s">
        <v>14</v>
      </c>
      <c r="M157" s="189" t="s">
        <v>154</v>
      </c>
      <c r="N157" s="188" t="s">
        <v>14</v>
      </c>
      <c r="O157" s="189" t="s">
        <v>154</v>
      </c>
      <c r="P157" s="188" t="s">
        <v>14</v>
      </c>
      <c r="Q157" s="189" t="s">
        <v>158</v>
      </c>
      <c r="R157" s="258" t="s">
        <v>14</v>
      </c>
      <c r="S157" s="259" t="s">
        <v>155</v>
      </c>
      <c r="T157" s="259" t="s">
        <v>156</v>
      </c>
      <c r="U157" s="259" t="s">
        <v>157</v>
      </c>
      <c r="V157" s="297" t="s">
        <v>158</v>
      </c>
      <c r="W157" s="258" t="s">
        <v>14</v>
      </c>
      <c r="X157" s="259" t="s">
        <v>167</v>
      </c>
      <c r="Y157" s="259" t="s">
        <v>164</v>
      </c>
      <c r="Z157" s="259" t="s">
        <v>165</v>
      </c>
      <c r="AA157" s="260" t="s">
        <v>166</v>
      </c>
      <c r="AB157" s="94" t="s">
        <v>14</v>
      </c>
    </row>
    <row r="158" spans="1:28" x14ac:dyDescent="0.25">
      <c r="A158" s="721" t="s">
        <v>133</v>
      </c>
      <c r="B158" s="754" t="s">
        <v>15</v>
      </c>
      <c r="C158" s="565" t="s">
        <v>92</v>
      </c>
      <c r="D158" s="565" t="s">
        <v>148</v>
      </c>
      <c r="E158" s="748"/>
      <c r="F158" s="552" t="s">
        <v>109</v>
      </c>
      <c r="G158" s="553"/>
      <c r="H158" s="553" t="s">
        <v>112</v>
      </c>
      <c r="I158" s="751" t="s">
        <v>17</v>
      </c>
      <c r="J158" s="98"/>
      <c r="K158" s="688">
        <v>0</v>
      </c>
      <c r="L158" s="488"/>
      <c r="M158" s="531"/>
      <c r="N158" s="491"/>
      <c r="O158" s="492"/>
      <c r="P158" s="491"/>
      <c r="Q158" s="492"/>
      <c r="R158" s="491"/>
      <c r="S158" s="492"/>
      <c r="T158" s="491"/>
      <c r="U158" s="497"/>
      <c r="V158" s="497"/>
      <c r="W158" s="497"/>
      <c r="X158" s="492"/>
      <c r="Y158" s="499"/>
      <c r="Z158" s="500"/>
      <c r="AA158" s="500"/>
      <c r="AB158" s="545">
        <v>1</v>
      </c>
    </row>
    <row r="159" spans="1:28" x14ac:dyDescent="0.25">
      <c r="A159" s="721"/>
      <c r="B159" s="755"/>
      <c r="C159" s="566"/>
      <c r="D159" s="566"/>
      <c r="E159" s="749"/>
      <c r="F159" s="552"/>
      <c r="G159" s="554"/>
      <c r="H159" s="554"/>
      <c r="I159" s="752"/>
      <c r="J159" s="133"/>
      <c r="K159" s="689"/>
      <c r="L159" s="489"/>
      <c r="M159" s="532"/>
      <c r="N159" s="493"/>
      <c r="O159" s="494"/>
      <c r="P159" s="493"/>
      <c r="Q159" s="494"/>
      <c r="R159" s="493"/>
      <c r="S159" s="494"/>
      <c r="T159" s="493"/>
      <c r="U159" s="430"/>
      <c r="V159" s="430"/>
      <c r="W159" s="430"/>
      <c r="X159" s="494"/>
      <c r="Y159" s="502"/>
      <c r="Z159" s="429"/>
      <c r="AA159" s="429"/>
      <c r="AB159" s="546"/>
    </row>
    <row r="160" spans="1:28" x14ac:dyDescent="0.25">
      <c r="A160" s="721"/>
      <c r="B160" s="755"/>
      <c r="C160" s="566"/>
      <c r="D160" s="566"/>
      <c r="E160" s="749"/>
      <c r="F160" s="552"/>
      <c r="G160" s="554"/>
      <c r="H160" s="554"/>
      <c r="I160" s="752"/>
      <c r="J160" s="133"/>
      <c r="K160" s="689"/>
      <c r="L160" s="489"/>
      <c r="M160" s="532"/>
      <c r="N160" s="493"/>
      <c r="O160" s="494"/>
      <c r="P160" s="493"/>
      <c r="Q160" s="494"/>
      <c r="R160" s="493"/>
      <c r="S160" s="494"/>
      <c r="T160" s="493"/>
      <c r="U160" s="430"/>
      <c r="V160" s="430"/>
      <c r="W160" s="430"/>
      <c r="X160" s="494"/>
      <c r="Y160" s="502"/>
      <c r="Z160" s="429"/>
      <c r="AA160" s="429"/>
      <c r="AB160" s="546"/>
    </row>
    <row r="161" spans="1:28" ht="15.75" thickBot="1" x14ac:dyDescent="0.3">
      <c r="A161" s="721"/>
      <c r="B161" s="755"/>
      <c r="C161" s="567"/>
      <c r="D161" s="567"/>
      <c r="E161" s="750"/>
      <c r="F161" s="552"/>
      <c r="G161" s="555"/>
      <c r="H161" s="555"/>
      <c r="I161" s="753"/>
      <c r="J161" s="133"/>
      <c r="K161" s="690"/>
      <c r="L161" s="490"/>
      <c r="M161" s="533"/>
      <c r="N161" s="495"/>
      <c r="O161" s="496"/>
      <c r="P161" s="495"/>
      <c r="Q161" s="496"/>
      <c r="R161" s="495"/>
      <c r="S161" s="496"/>
      <c r="T161" s="495"/>
      <c r="U161" s="498"/>
      <c r="V161" s="498"/>
      <c r="W161" s="498"/>
      <c r="X161" s="496"/>
      <c r="Y161" s="504"/>
      <c r="Z161" s="505"/>
      <c r="AA161" s="505"/>
      <c r="AB161" s="547"/>
    </row>
    <row r="162" spans="1:28" x14ac:dyDescent="0.25">
      <c r="A162" s="721"/>
      <c r="B162" s="127" t="s">
        <v>20</v>
      </c>
      <c r="C162" s="553" t="s">
        <v>121</v>
      </c>
      <c r="D162" s="553" t="s">
        <v>150</v>
      </c>
      <c r="E162" s="748"/>
      <c r="F162" s="552" t="s">
        <v>109</v>
      </c>
      <c r="G162" s="553"/>
      <c r="H162" s="553" t="s">
        <v>112</v>
      </c>
      <c r="I162" s="756" t="s">
        <v>21</v>
      </c>
      <c r="J162" s="98"/>
      <c r="K162" s="573">
        <v>0</v>
      </c>
      <c r="L162" s="488"/>
      <c r="M162" s="531"/>
      <c r="N162" s="491"/>
      <c r="O162" s="492"/>
      <c r="P162" s="491"/>
      <c r="Q162" s="492"/>
      <c r="R162" s="491"/>
      <c r="S162" s="492"/>
      <c r="T162" s="491"/>
      <c r="U162" s="497"/>
      <c r="V162" s="497"/>
      <c r="W162" s="497"/>
      <c r="X162" s="492"/>
      <c r="Y162" s="499"/>
      <c r="Z162" s="500"/>
      <c r="AA162" s="500"/>
      <c r="AB162" s="568">
        <v>4</v>
      </c>
    </row>
    <row r="163" spans="1:28" x14ac:dyDescent="0.25">
      <c r="A163" s="721"/>
      <c r="B163" s="127"/>
      <c r="C163" s="554"/>
      <c r="D163" s="554"/>
      <c r="E163" s="749"/>
      <c r="F163" s="552"/>
      <c r="G163" s="554"/>
      <c r="H163" s="554"/>
      <c r="I163" s="756"/>
      <c r="J163" s="129"/>
      <c r="K163" s="573"/>
      <c r="L163" s="489"/>
      <c r="M163" s="532"/>
      <c r="N163" s="493"/>
      <c r="O163" s="494"/>
      <c r="P163" s="493"/>
      <c r="Q163" s="494"/>
      <c r="R163" s="493"/>
      <c r="S163" s="494"/>
      <c r="T163" s="493"/>
      <c r="U163" s="430"/>
      <c r="V163" s="430"/>
      <c r="W163" s="430"/>
      <c r="X163" s="494"/>
      <c r="Y163" s="502"/>
      <c r="Z163" s="429"/>
      <c r="AA163" s="429"/>
      <c r="AB163" s="569"/>
    </row>
    <row r="164" spans="1:28" x14ac:dyDescent="0.25">
      <c r="A164" s="721"/>
      <c r="B164" s="127"/>
      <c r="C164" s="554"/>
      <c r="D164" s="554"/>
      <c r="E164" s="749"/>
      <c r="F164" s="552"/>
      <c r="G164" s="554"/>
      <c r="H164" s="554"/>
      <c r="I164" s="756"/>
      <c r="J164" s="129"/>
      <c r="K164" s="573"/>
      <c r="L164" s="489"/>
      <c r="M164" s="532"/>
      <c r="N164" s="493"/>
      <c r="O164" s="494"/>
      <c r="P164" s="493"/>
      <c r="Q164" s="494"/>
      <c r="R164" s="493"/>
      <c r="S164" s="494"/>
      <c r="T164" s="493"/>
      <c r="U164" s="430"/>
      <c r="V164" s="430"/>
      <c r="W164" s="430"/>
      <c r="X164" s="494"/>
      <c r="Y164" s="502"/>
      <c r="Z164" s="429"/>
      <c r="AA164" s="429"/>
      <c r="AB164" s="569"/>
    </row>
    <row r="165" spans="1:28" ht="15.75" thickBot="1" x14ac:dyDescent="0.3">
      <c r="A165" s="721"/>
      <c r="B165" s="127"/>
      <c r="C165" s="555"/>
      <c r="D165" s="555"/>
      <c r="E165" s="750"/>
      <c r="F165" s="552"/>
      <c r="G165" s="555"/>
      <c r="H165" s="555"/>
      <c r="I165" s="756"/>
      <c r="J165" s="129"/>
      <c r="K165" s="573"/>
      <c r="L165" s="490"/>
      <c r="M165" s="533"/>
      <c r="N165" s="495"/>
      <c r="O165" s="496"/>
      <c r="P165" s="495"/>
      <c r="Q165" s="496"/>
      <c r="R165" s="495"/>
      <c r="S165" s="496"/>
      <c r="T165" s="495"/>
      <c r="U165" s="498"/>
      <c r="V165" s="498"/>
      <c r="W165" s="498"/>
      <c r="X165" s="496"/>
      <c r="Y165" s="504"/>
      <c r="Z165" s="505"/>
      <c r="AA165" s="505"/>
      <c r="AB165" s="570"/>
    </row>
    <row r="166" spans="1:28" ht="15" customHeight="1" thickBot="1" x14ac:dyDescent="0.3">
      <c r="A166" s="185"/>
      <c r="B166" s="127"/>
      <c r="C166" s="542" t="s">
        <v>177</v>
      </c>
      <c r="D166" s="543"/>
      <c r="E166" s="543"/>
      <c r="F166" s="543"/>
      <c r="G166" s="543"/>
      <c r="H166" s="543"/>
      <c r="I166" s="543"/>
      <c r="J166" s="543"/>
      <c r="K166" s="543"/>
      <c r="L166" s="543"/>
      <c r="M166" s="543"/>
      <c r="N166" s="543"/>
      <c r="O166" s="543"/>
      <c r="P166" s="543"/>
      <c r="Q166" s="543"/>
      <c r="R166" s="543"/>
      <c r="S166" s="543"/>
      <c r="T166" s="543"/>
      <c r="U166" s="543"/>
      <c r="V166" s="543"/>
      <c r="W166" s="543"/>
      <c r="X166" s="543"/>
      <c r="Y166" s="543"/>
      <c r="Z166" s="543"/>
      <c r="AA166" s="543"/>
      <c r="AB166" s="544"/>
    </row>
    <row r="167" spans="1:28" x14ac:dyDescent="0.25">
      <c r="A167" s="185"/>
      <c r="B167" s="127"/>
      <c r="C167" s="534" t="s">
        <v>221</v>
      </c>
      <c r="D167" s="536" t="s">
        <v>222</v>
      </c>
      <c r="E167" s="574" t="s">
        <v>213</v>
      </c>
      <c r="F167" s="576" t="s">
        <v>193</v>
      </c>
      <c r="G167" s="536" t="s">
        <v>223</v>
      </c>
      <c r="H167" s="536" t="s">
        <v>224</v>
      </c>
      <c r="I167" s="536" t="s">
        <v>225</v>
      </c>
      <c r="J167" s="436" t="s">
        <v>183</v>
      </c>
      <c r="K167" s="450">
        <v>160</v>
      </c>
      <c r="L167" s="439"/>
      <c r="M167" s="439"/>
      <c r="N167" s="440"/>
      <c r="O167" s="440"/>
      <c r="P167" s="440">
        <v>80</v>
      </c>
      <c r="Q167" s="440"/>
      <c r="R167" s="451">
        <v>80</v>
      </c>
      <c r="S167" s="440"/>
      <c r="T167" s="440"/>
      <c r="U167" s="440"/>
      <c r="V167" s="440">
        <v>0</v>
      </c>
      <c r="W167" s="397"/>
      <c r="X167" s="378"/>
      <c r="Y167" s="378"/>
      <c r="Z167" s="378"/>
      <c r="AA167" s="378"/>
      <c r="AB167" s="452"/>
    </row>
    <row r="168" spans="1:28" x14ac:dyDescent="0.25">
      <c r="A168" s="185"/>
      <c r="B168" s="127"/>
      <c r="C168" s="535"/>
      <c r="D168" s="537"/>
      <c r="E168" s="575"/>
      <c r="F168" s="576"/>
      <c r="G168" s="537"/>
      <c r="H168" s="537"/>
      <c r="I168" s="537"/>
      <c r="J168" s="382"/>
      <c r="K168" s="449"/>
      <c r="L168" s="433"/>
      <c r="M168" s="433"/>
      <c r="N168" s="434"/>
      <c r="O168" s="434"/>
      <c r="P168" s="434"/>
      <c r="Q168" s="434"/>
      <c r="R168" s="448"/>
      <c r="S168" s="434"/>
      <c r="T168" s="434"/>
      <c r="U168" s="434"/>
      <c r="V168" s="434"/>
      <c r="W168" s="380"/>
      <c r="X168" s="377"/>
      <c r="Y168" s="377"/>
      <c r="Z168" s="377"/>
      <c r="AA168" s="377"/>
      <c r="AB168" s="453"/>
    </row>
    <row r="169" spans="1:28" x14ac:dyDescent="0.25">
      <c r="A169" s="185"/>
      <c r="B169" s="127"/>
      <c r="C169" s="535"/>
      <c r="D169" s="537"/>
      <c r="E169" s="575"/>
      <c r="F169" s="576"/>
      <c r="G169" s="537"/>
      <c r="H169" s="537"/>
      <c r="I169" s="537"/>
      <c r="J169" s="382"/>
      <c r="K169" s="449"/>
      <c r="L169" s="433"/>
      <c r="M169" s="433"/>
      <c r="N169" s="434"/>
      <c r="O169" s="434"/>
      <c r="P169" s="434"/>
      <c r="Q169" s="434"/>
      <c r="R169" s="448"/>
      <c r="S169" s="434"/>
      <c r="T169" s="434"/>
      <c r="U169" s="434"/>
      <c r="V169" s="434"/>
      <c r="W169" s="380"/>
      <c r="X169" s="377"/>
      <c r="Y169" s="377"/>
      <c r="Z169" s="377"/>
      <c r="AA169" s="377"/>
      <c r="AB169" s="453"/>
    </row>
    <row r="170" spans="1:28" ht="15" customHeight="1" thickBot="1" x14ac:dyDescent="0.3">
      <c r="A170" s="185"/>
      <c r="B170" s="127"/>
      <c r="C170" s="535"/>
      <c r="D170" s="537"/>
      <c r="E170" s="575"/>
      <c r="F170" s="577"/>
      <c r="G170" s="537"/>
      <c r="H170" s="537"/>
      <c r="I170" s="537"/>
      <c r="J170" s="382"/>
      <c r="K170" s="449"/>
      <c r="L170" s="433"/>
      <c r="M170" s="433"/>
      <c r="N170" s="434"/>
      <c r="O170" s="434"/>
      <c r="P170" s="434"/>
      <c r="Q170" s="434"/>
      <c r="R170" s="448"/>
      <c r="S170" s="434"/>
      <c r="T170" s="434"/>
      <c r="U170" s="434"/>
      <c r="V170" s="434"/>
      <c r="W170" s="380"/>
      <c r="X170" s="377"/>
      <c r="Y170" s="377"/>
      <c r="Z170" s="377"/>
      <c r="AA170" s="377"/>
      <c r="AB170" s="453"/>
    </row>
    <row r="171" spans="1:28" x14ac:dyDescent="0.25">
      <c r="A171" s="185"/>
      <c r="B171" s="127"/>
      <c r="C171" s="571" t="s">
        <v>226</v>
      </c>
      <c r="D171" s="572" t="s">
        <v>227</v>
      </c>
      <c r="E171" s="575" t="s">
        <v>213</v>
      </c>
      <c r="F171" s="576" t="s">
        <v>193</v>
      </c>
      <c r="G171" s="572" t="s">
        <v>228</v>
      </c>
      <c r="H171" s="572" t="s">
        <v>224</v>
      </c>
      <c r="I171" s="572" t="s">
        <v>220</v>
      </c>
      <c r="J171" s="368" t="s">
        <v>183</v>
      </c>
      <c r="K171" s="380">
        <v>0</v>
      </c>
      <c r="L171" s="380">
        <v>1</v>
      </c>
      <c r="M171" s="380"/>
      <c r="N171" s="380" t="s">
        <v>161</v>
      </c>
      <c r="O171" s="380">
        <v>0</v>
      </c>
      <c r="P171" s="380">
        <v>1</v>
      </c>
      <c r="Q171" s="380">
        <v>0</v>
      </c>
      <c r="R171" s="386">
        <v>1</v>
      </c>
      <c r="S171" s="380"/>
      <c r="T171" s="380"/>
      <c r="U171" s="380"/>
      <c r="V171" s="380">
        <v>0</v>
      </c>
      <c r="W171" s="380">
        <v>1</v>
      </c>
      <c r="X171" s="377"/>
      <c r="Y171" s="377"/>
      <c r="Z171" s="377"/>
      <c r="AA171" s="377"/>
      <c r="AB171" s="453"/>
    </row>
    <row r="172" spans="1:28" x14ac:dyDescent="0.25">
      <c r="A172" s="185"/>
      <c r="B172" s="127"/>
      <c r="C172" s="571"/>
      <c r="D172" s="572"/>
      <c r="E172" s="575"/>
      <c r="F172" s="576"/>
      <c r="G172" s="572"/>
      <c r="H172" s="572"/>
      <c r="I172" s="572"/>
      <c r="J172" s="368"/>
      <c r="K172" s="380"/>
      <c r="L172" s="380"/>
      <c r="M172" s="380"/>
      <c r="N172" s="380"/>
      <c r="O172" s="380"/>
      <c r="P172" s="380"/>
      <c r="Q172" s="380"/>
      <c r="R172" s="386"/>
      <c r="S172" s="380"/>
      <c r="T172" s="380"/>
      <c r="U172" s="380"/>
      <c r="V172" s="380"/>
      <c r="W172" s="386"/>
      <c r="X172" s="377"/>
      <c r="Y172" s="377"/>
      <c r="Z172" s="377"/>
      <c r="AA172" s="377"/>
      <c r="AB172" s="453"/>
    </row>
    <row r="173" spans="1:28" x14ac:dyDescent="0.25">
      <c r="A173" s="185"/>
      <c r="B173" s="127"/>
      <c r="C173" s="571"/>
      <c r="D173" s="572"/>
      <c r="E173" s="575"/>
      <c r="F173" s="576"/>
      <c r="G173" s="572"/>
      <c r="H173" s="572"/>
      <c r="I173" s="572"/>
      <c r="J173" s="368"/>
      <c r="K173" s="380"/>
      <c r="L173" s="380"/>
      <c r="M173" s="380"/>
      <c r="N173" s="380"/>
      <c r="O173" s="380"/>
      <c r="P173" s="380"/>
      <c r="Q173" s="380"/>
      <c r="R173" s="386"/>
      <c r="S173" s="380"/>
      <c r="T173" s="380"/>
      <c r="U173" s="380"/>
      <c r="V173" s="380"/>
      <c r="W173" s="380"/>
      <c r="X173" s="377"/>
      <c r="Y173" s="377"/>
      <c r="Z173" s="377"/>
      <c r="AA173" s="377"/>
      <c r="AB173" s="453"/>
    </row>
    <row r="174" spans="1:28" ht="15" customHeight="1" thickBot="1" x14ac:dyDescent="0.3">
      <c r="A174" s="185"/>
      <c r="B174" s="127"/>
      <c r="C174" s="571"/>
      <c r="D174" s="572"/>
      <c r="E174" s="575"/>
      <c r="F174" s="577"/>
      <c r="G174" s="572"/>
      <c r="H174" s="572"/>
      <c r="I174" s="572"/>
      <c r="J174" s="368"/>
      <c r="K174" s="380"/>
      <c r="L174" s="380"/>
      <c r="M174" s="380"/>
      <c r="N174" s="380"/>
      <c r="O174" s="380"/>
      <c r="P174" s="380"/>
      <c r="Q174" s="380"/>
      <c r="R174" s="386"/>
      <c r="S174" s="380"/>
      <c r="T174" s="380"/>
      <c r="U174" s="380"/>
      <c r="V174" s="380"/>
      <c r="W174" s="380"/>
      <c r="X174" s="377"/>
      <c r="Y174" s="377"/>
      <c r="Z174" s="377"/>
      <c r="AA174" s="377"/>
      <c r="AB174" s="453"/>
    </row>
    <row r="175" spans="1:28" x14ac:dyDescent="0.25">
      <c r="A175" s="185"/>
      <c r="B175" s="127"/>
      <c r="C175" s="571" t="s">
        <v>229</v>
      </c>
      <c r="D175" s="572" t="s">
        <v>230</v>
      </c>
      <c r="E175" s="725"/>
      <c r="F175" s="727" t="s">
        <v>168</v>
      </c>
      <c r="G175" s="576" t="s">
        <v>231</v>
      </c>
      <c r="H175" s="572" t="s">
        <v>232</v>
      </c>
      <c r="I175" s="572" t="s">
        <v>224</v>
      </c>
      <c r="J175" s="572" t="s">
        <v>233</v>
      </c>
      <c r="K175" s="368">
        <v>0</v>
      </c>
      <c r="L175" s="377"/>
      <c r="M175" s="380"/>
      <c r="N175" s="380"/>
      <c r="O175" s="380"/>
      <c r="P175" s="380"/>
      <c r="Q175" s="380"/>
      <c r="R175" s="380"/>
      <c r="S175" s="380"/>
      <c r="T175" s="380"/>
      <c r="U175" s="380"/>
      <c r="V175" s="380"/>
      <c r="W175" s="380"/>
      <c r="X175" s="377"/>
      <c r="Y175" s="377"/>
      <c r="Z175" s="377"/>
      <c r="AA175" s="377"/>
      <c r="AB175" s="453"/>
    </row>
    <row r="176" spans="1:28" x14ac:dyDescent="0.25">
      <c r="A176" s="185"/>
      <c r="B176" s="127"/>
      <c r="C176" s="723"/>
      <c r="D176" s="572"/>
      <c r="E176" s="725"/>
      <c r="F176" s="727"/>
      <c r="G176" s="576"/>
      <c r="H176" s="572"/>
      <c r="I176" s="572"/>
      <c r="J176" s="572"/>
      <c r="K176" s="368"/>
      <c r="L176" s="377"/>
      <c r="M176" s="380"/>
      <c r="N176" s="380"/>
      <c r="O176" s="380"/>
      <c r="P176" s="380"/>
      <c r="Q176" s="380"/>
      <c r="R176" s="380"/>
      <c r="S176" s="380"/>
      <c r="T176" s="380"/>
      <c r="U176" s="380"/>
      <c r="V176" s="380"/>
      <c r="W176" s="380"/>
      <c r="X176" s="377"/>
      <c r="Y176" s="377"/>
      <c r="Z176" s="377"/>
      <c r="AA176" s="377"/>
      <c r="AB176" s="453"/>
    </row>
    <row r="177" spans="1:28" x14ac:dyDescent="0.25">
      <c r="A177" s="185"/>
      <c r="B177" s="127"/>
      <c r="C177" s="723"/>
      <c r="D177" s="572"/>
      <c r="E177" s="725"/>
      <c r="F177" s="727"/>
      <c r="G177" s="576"/>
      <c r="H177" s="572"/>
      <c r="I177" s="572"/>
      <c r="J177" s="572"/>
      <c r="K177" s="368"/>
      <c r="L177" s="377"/>
      <c r="M177" s="380"/>
      <c r="N177" s="380"/>
      <c r="O177" s="380"/>
      <c r="P177" s="380"/>
      <c r="Q177" s="380"/>
      <c r="R177" s="380"/>
      <c r="S177" s="380"/>
      <c r="T177" s="380"/>
      <c r="U177" s="380"/>
      <c r="V177" s="380"/>
      <c r="W177" s="380"/>
      <c r="X177" s="377"/>
      <c r="Y177" s="377"/>
      <c r="Z177" s="377"/>
      <c r="AA177" s="377"/>
      <c r="AB177" s="453"/>
    </row>
    <row r="178" spans="1:28" ht="15.75" thickBot="1" x14ac:dyDescent="0.3">
      <c r="A178" s="185"/>
      <c r="B178" s="127"/>
      <c r="C178" s="724"/>
      <c r="D178" s="579"/>
      <c r="E178" s="726"/>
      <c r="F178" s="728"/>
      <c r="G178" s="577"/>
      <c r="H178" s="579"/>
      <c r="I178" s="579"/>
      <c r="J178" s="579"/>
      <c r="K178" s="376"/>
      <c r="L178" s="379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/>
      <c r="W178" s="406"/>
      <c r="X178" s="379"/>
      <c r="Y178" s="379"/>
      <c r="Z178" s="379"/>
      <c r="AA178" s="379"/>
      <c r="AB178" s="454"/>
    </row>
    <row r="179" spans="1:28" x14ac:dyDescent="0.25">
      <c r="A179" s="42" t="s">
        <v>91</v>
      </c>
      <c r="B179" s="37"/>
      <c r="C179" s="38"/>
      <c r="D179" s="38"/>
      <c r="E179" s="38"/>
      <c r="F179" s="39"/>
      <c r="G179" s="38"/>
      <c r="H179" s="38"/>
      <c r="I179" s="40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10"/>
      <c r="X179" s="10"/>
      <c r="Y179" s="10"/>
      <c r="Z179" s="10"/>
      <c r="AA179" s="10"/>
      <c r="AB179" s="10"/>
    </row>
    <row r="180" spans="1:28" x14ac:dyDescent="0.25">
      <c r="A180" s="42" t="s">
        <v>73</v>
      </c>
      <c r="B180" s="37"/>
      <c r="C180" s="38"/>
      <c r="D180" s="38"/>
      <c r="E180" s="38"/>
      <c r="F180" s="39"/>
      <c r="G180" s="38"/>
      <c r="H180" s="38"/>
      <c r="I180" s="40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10"/>
      <c r="X180" s="10"/>
      <c r="Y180" s="10"/>
      <c r="Z180" s="10"/>
      <c r="AA180" s="10"/>
      <c r="AB180" s="10"/>
    </row>
    <row r="181" spans="1:28" x14ac:dyDescent="0.25">
      <c r="A181" s="42" t="s">
        <v>74</v>
      </c>
      <c r="B181" s="37"/>
      <c r="C181" s="38"/>
      <c r="D181" s="38"/>
      <c r="E181" s="38"/>
      <c r="F181" s="39"/>
      <c r="G181" s="38"/>
      <c r="H181" s="38"/>
      <c r="I181" s="40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10"/>
      <c r="X181" s="10"/>
      <c r="Y181" s="10"/>
      <c r="Z181" s="10"/>
      <c r="AA181" s="10"/>
      <c r="AB181" s="10"/>
    </row>
    <row r="182" spans="1:28" ht="15.75" thickBot="1" x14ac:dyDescent="0.3">
      <c r="A182" s="122" t="s">
        <v>75</v>
      </c>
      <c r="B182" s="70"/>
      <c r="C182" s="71"/>
      <c r="D182" s="71"/>
      <c r="E182" s="71"/>
      <c r="F182" s="71"/>
      <c r="G182" s="71"/>
      <c r="H182" s="13"/>
      <c r="I182" s="71"/>
      <c r="J182" s="71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0"/>
      <c r="X182" s="10"/>
      <c r="Y182" s="10"/>
      <c r="Z182" s="10"/>
      <c r="AA182" s="10"/>
      <c r="AB182" s="10"/>
    </row>
    <row r="183" spans="1:28" ht="15.75" thickBot="1" x14ac:dyDescent="0.3">
      <c r="A183" s="23"/>
      <c r="B183" s="12"/>
      <c r="C183" s="13"/>
      <c r="D183" s="13"/>
      <c r="E183" s="13"/>
      <c r="F183" s="13"/>
      <c r="G183" s="13"/>
      <c r="H183" s="13"/>
      <c r="I183" s="13"/>
      <c r="J183" s="13"/>
      <c r="K183" s="13"/>
      <c r="L183" s="556">
        <v>2017</v>
      </c>
      <c r="M183" s="557"/>
      <c r="N183" s="558">
        <v>2018</v>
      </c>
      <c r="O183" s="559"/>
      <c r="P183" s="560">
        <v>2019</v>
      </c>
      <c r="Q183" s="561"/>
      <c r="R183" s="562">
        <v>2020</v>
      </c>
      <c r="S183" s="563"/>
      <c r="T183" s="563"/>
      <c r="U183" s="563"/>
      <c r="V183" s="564"/>
      <c r="W183" s="562">
        <v>2021</v>
      </c>
      <c r="X183" s="563"/>
      <c r="Y183" s="563"/>
      <c r="Z183" s="563"/>
      <c r="AA183" s="564"/>
      <c r="AB183" s="248">
        <v>2022</v>
      </c>
    </row>
    <row r="184" spans="1:28" ht="39" thickBot="1" x14ac:dyDescent="0.3">
      <c r="A184" s="145" t="s">
        <v>3</v>
      </c>
      <c r="B184" s="146" t="s">
        <v>4</v>
      </c>
      <c r="C184" s="147" t="s">
        <v>5</v>
      </c>
      <c r="D184" s="147" t="s">
        <v>6</v>
      </c>
      <c r="E184" s="147" t="s">
        <v>7</v>
      </c>
      <c r="F184" s="147" t="s">
        <v>8</v>
      </c>
      <c r="G184" s="147" t="s">
        <v>9</v>
      </c>
      <c r="H184" s="148" t="s">
        <v>10</v>
      </c>
      <c r="I184" s="147" t="s">
        <v>11</v>
      </c>
      <c r="J184" s="149" t="s">
        <v>12</v>
      </c>
      <c r="K184" s="150" t="s">
        <v>13</v>
      </c>
      <c r="L184" s="188" t="s">
        <v>14</v>
      </c>
      <c r="M184" s="189" t="s">
        <v>154</v>
      </c>
      <c r="N184" s="188" t="s">
        <v>14</v>
      </c>
      <c r="O184" s="189" t="s">
        <v>154</v>
      </c>
      <c r="P184" s="188" t="s">
        <v>14</v>
      </c>
      <c r="Q184" s="189" t="s">
        <v>158</v>
      </c>
      <c r="R184" s="258" t="s">
        <v>14</v>
      </c>
      <c r="S184" s="259" t="s">
        <v>155</v>
      </c>
      <c r="T184" s="259" t="s">
        <v>156</v>
      </c>
      <c r="U184" s="259" t="s">
        <v>157</v>
      </c>
      <c r="V184" s="297" t="s">
        <v>158</v>
      </c>
      <c r="W184" s="258" t="s">
        <v>14</v>
      </c>
      <c r="X184" s="259" t="s">
        <v>167</v>
      </c>
      <c r="Y184" s="259" t="s">
        <v>164</v>
      </c>
      <c r="Z184" s="259" t="s">
        <v>165</v>
      </c>
      <c r="AA184" s="260" t="s">
        <v>166</v>
      </c>
      <c r="AB184" s="94" t="s">
        <v>14</v>
      </c>
    </row>
    <row r="185" spans="1:28" x14ac:dyDescent="0.25">
      <c r="A185" s="720" t="s">
        <v>242</v>
      </c>
      <c r="B185" s="722" t="s">
        <v>15</v>
      </c>
      <c r="C185" s="548" t="s">
        <v>136</v>
      </c>
      <c r="D185" s="548" t="s">
        <v>138</v>
      </c>
      <c r="E185" s="549"/>
      <c r="F185" s="552" t="s">
        <v>109</v>
      </c>
      <c r="G185" s="548"/>
      <c r="H185" s="553" t="s">
        <v>112</v>
      </c>
      <c r="I185" s="548" t="s">
        <v>17</v>
      </c>
      <c r="J185" s="131"/>
      <c r="K185" s="688">
        <v>0</v>
      </c>
      <c r="L185" s="488"/>
      <c r="M185" s="531"/>
      <c r="N185" s="491"/>
      <c r="O185" s="492"/>
      <c r="P185" s="491"/>
      <c r="Q185" s="492"/>
      <c r="R185" s="491"/>
      <c r="S185" s="492"/>
      <c r="T185" s="491"/>
      <c r="U185" s="497"/>
      <c r="V185" s="497"/>
      <c r="W185" s="497"/>
      <c r="X185" s="492"/>
      <c r="Y185" s="499"/>
      <c r="Z185" s="500"/>
      <c r="AA185" s="500"/>
      <c r="AB185" s="545">
        <v>0.5</v>
      </c>
    </row>
    <row r="186" spans="1:28" x14ac:dyDescent="0.25">
      <c r="A186" s="721"/>
      <c r="B186" s="722"/>
      <c r="C186" s="548"/>
      <c r="D186" s="548"/>
      <c r="E186" s="550"/>
      <c r="F186" s="552"/>
      <c r="G186" s="548"/>
      <c r="H186" s="554"/>
      <c r="I186" s="548"/>
      <c r="J186" s="131"/>
      <c r="K186" s="689"/>
      <c r="L186" s="489"/>
      <c r="M186" s="532"/>
      <c r="N186" s="493"/>
      <c r="O186" s="494"/>
      <c r="P186" s="493"/>
      <c r="Q186" s="494"/>
      <c r="R186" s="493"/>
      <c r="S186" s="494"/>
      <c r="T186" s="493"/>
      <c r="U186" s="430"/>
      <c r="V186" s="430"/>
      <c r="W186" s="430"/>
      <c r="X186" s="494"/>
      <c r="Y186" s="502"/>
      <c r="Z186" s="429"/>
      <c r="AA186" s="429"/>
      <c r="AB186" s="546"/>
    </row>
    <row r="187" spans="1:28" x14ac:dyDescent="0.25">
      <c r="A187" s="721"/>
      <c r="B187" s="722"/>
      <c r="C187" s="548"/>
      <c r="D187" s="548"/>
      <c r="E187" s="550"/>
      <c r="F187" s="552"/>
      <c r="G187" s="548"/>
      <c r="H187" s="554"/>
      <c r="I187" s="548"/>
      <c r="J187" s="131"/>
      <c r="K187" s="689"/>
      <c r="L187" s="489"/>
      <c r="M187" s="532"/>
      <c r="N187" s="493"/>
      <c r="O187" s="494"/>
      <c r="P187" s="493"/>
      <c r="Q187" s="494"/>
      <c r="R187" s="493"/>
      <c r="S187" s="494"/>
      <c r="T187" s="493"/>
      <c r="U187" s="430"/>
      <c r="V187" s="430"/>
      <c r="W187" s="430"/>
      <c r="X187" s="494"/>
      <c r="Y187" s="502"/>
      <c r="Z187" s="429"/>
      <c r="AA187" s="429"/>
      <c r="AB187" s="546"/>
    </row>
    <row r="188" spans="1:28" ht="15.75" thickBot="1" x14ac:dyDescent="0.3">
      <c r="A188" s="721"/>
      <c r="B188" s="722"/>
      <c r="C188" s="548"/>
      <c r="D188" s="548"/>
      <c r="E188" s="551"/>
      <c r="F188" s="552"/>
      <c r="G188" s="548"/>
      <c r="H188" s="555"/>
      <c r="I188" s="548"/>
      <c r="J188" s="131"/>
      <c r="K188" s="690"/>
      <c r="L188" s="490"/>
      <c r="M188" s="533"/>
      <c r="N188" s="495"/>
      <c r="O188" s="496"/>
      <c r="P188" s="495"/>
      <c r="Q188" s="496"/>
      <c r="R188" s="495"/>
      <c r="S188" s="496"/>
      <c r="T188" s="495"/>
      <c r="U188" s="498"/>
      <c r="V188" s="498"/>
      <c r="W188" s="498"/>
      <c r="X188" s="496"/>
      <c r="Y188" s="504"/>
      <c r="Z188" s="505"/>
      <c r="AA188" s="505"/>
      <c r="AB188" s="547"/>
    </row>
    <row r="189" spans="1:28" x14ac:dyDescent="0.25">
      <c r="A189" s="721"/>
      <c r="B189" s="157" t="s">
        <v>20</v>
      </c>
      <c r="C189" s="548" t="s">
        <v>137</v>
      </c>
      <c r="D189" s="548" t="s">
        <v>139</v>
      </c>
      <c r="E189" s="549"/>
      <c r="F189" s="552" t="s">
        <v>109</v>
      </c>
      <c r="G189" s="548"/>
      <c r="H189" s="553" t="s">
        <v>112</v>
      </c>
      <c r="I189" s="548" t="s">
        <v>17</v>
      </c>
      <c r="J189" s="156"/>
      <c r="K189" s="688">
        <v>0</v>
      </c>
      <c r="L189" s="488"/>
      <c r="M189" s="531"/>
      <c r="N189" s="491"/>
      <c r="O189" s="492"/>
      <c r="P189" s="491"/>
      <c r="Q189" s="492"/>
      <c r="R189" s="491"/>
      <c r="S189" s="492"/>
      <c r="T189" s="491"/>
      <c r="U189" s="497"/>
      <c r="V189" s="497"/>
      <c r="W189" s="497"/>
      <c r="X189" s="492"/>
      <c r="Y189" s="499"/>
      <c r="Z189" s="500"/>
      <c r="AA189" s="500"/>
      <c r="AB189" s="545">
        <v>0.5</v>
      </c>
    </row>
    <row r="190" spans="1:28" x14ac:dyDescent="0.25">
      <c r="A190" s="721"/>
      <c r="B190" s="157"/>
      <c r="C190" s="548"/>
      <c r="D190" s="548"/>
      <c r="E190" s="550"/>
      <c r="F190" s="552"/>
      <c r="G190" s="548"/>
      <c r="H190" s="554"/>
      <c r="I190" s="548"/>
      <c r="J190" s="156"/>
      <c r="K190" s="689"/>
      <c r="L190" s="489"/>
      <c r="M190" s="532"/>
      <c r="N190" s="493"/>
      <c r="O190" s="494"/>
      <c r="P190" s="493"/>
      <c r="Q190" s="494"/>
      <c r="R190" s="493"/>
      <c r="S190" s="494"/>
      <c r="T190" s="493"/>
      <c r="U190" s="430"/>
      <c r="V190" s="430"/>
      <c r="W190" s="430"/>
      <c r="X190" s="494"/>
      <c r="Y190" s="502"/>
      <c r="Z190" s="429"/>
      <c r="AA190" s="429"/>
      <c r="AB190" s="546"/>
    </row>
    <row r="191" spans="1:28" x14ac:dyDescent="0.25">
      <c r="A191" s="721"/>
      <c r="B191" s="157"/>
      <c r="C191" s="548"/>
      <c r="D191" s="548"/>
      <c r="E191" s="550"/>
      <c r="F191" s="552"/>
      <c r="G191" s="548"/>
      <c r="H191" s="554"/>
      <c r="I191" s="548"/>
      <c r="J191" s="156"/>
      <c r="K191" s="689"/>
      <c r="L191" s="489"/>
      <c r="M191" s="532"/>
      <c r="N191" s="493"/>
      <c r="O191" s="494"/>
      <c r="P191" s="493"/>
      <c r="Q191" s="494"/>
      <c r="R191" s="493"/>
      <c r="S191" s="494"/>
      <c r="T191" s="493"/>
      <c r="U191" s="430"/>
      <c r="V191" s="430"/>
      <c r="W191" s="430"/>
      <c r="X191" s="494"/>
      <c r="Y191" s="502"/>
      <c r="Z191" s="429"/>
      <c r="AA191" s="429"/>
      <c r="AB191" s="546"/>
    </row>
    <row r="192" spans="1:28" ht="15.75" thickBot="1" x14ac:dyDescent="0.3">
      <c r="A192" s="721"/>
      <c r="B192" s="157"/>
      <c r="C192" s="548"/>
      <c r="D192" s="548"/>
      <c r="E192" s="551"/>
      <c r="F192" s="552"/>
      <c r="G192" s="548"/>
      <c r="H192" s="555"/>
      <c r="I192" s="548"/>
      <c r="J192" s="156"/>
      <c r="K192" s="690"/>
      <c r="L192" s="490"/>
      <c r="M192" s="533"/>
      <c r="N192" s="495"/>
      <c r="O192" s="496"/>
      <c r="P192" s="495"/>
      <c r="Q192" s="496"/>
      <c r="R192" s="495"/>
      <c r="S192" s="496"/>
      <c r="T192" s="495"/>
      <c r="U192" s="498"/>
      <c r="V192" s="498"/>
      <c r="W192" s="498"/>
      <c r="X192" s="496"/>
      <c r="Y192" s="504"/>
      <c r="Z192" s="505"/>
      <c r="AA192" s="505"/>
      <c r="AB192" s="547"/>
    </row>
    <row r="193" spans="1:28" ht="15.75" thickBot="1" x14ac:dyDescent="0.3">
      <c r="A193" s="185"/>
      <c r="B193" s="157"/>
      <c r="C193" s="542" t="s">
        <v>177</v>
      </c>
      <c r="D193" s="543"/>
      <c r="E193" s="543"/>
      <c r="F193" s="543"/>
      <c r="G193" s="543"/>
      <c r="H193" s="543"/>
      <c r="I193" s="543"/>
      <c r="J193" s="543"/>
      <c r="K193" s="543"/>
      <c r="L193" s="543"/>
      <c r="M193" s="543"/>
      <c r="N193" s="543"/>
      <c r="O193" s="543"/>
      <c r="P193" s="543"/>
      <c r="Q193" s="543"/>
      <c r="R193" s="543"/>
      <c r="S193" s="543"/>
      <c r="T193" s="543"/>
      <c r="U193" s="543"/>
      <c r="V193" s="543"/>
      <c r="W193" s="543"/>
      <c r="X193" s="543"/>
      <c r="Y193" s="543"/>
      <c r="Z193" s="543"/>
      <c r="AA193" s="543"/>
      <c r="AB193" s="544"/>
    </row>
    <row r="194" spans="1:28" x14ac:dyDescent="0.25">
      <c r="A194" s="185"/>
      <c r="B194" s="157"/>
      <c r="C194" s="534" t="s">
        <v>234</v>
      </c>
      <c r="D194" s="536" t="s">
        <v>217</v>
      </c>
      <c r="E194" s="538" t="s">
        <v>171</v>
      </c>
      <c r="F194" s="540" t="s">
        <v>235</v>
      </c>
      <c r="G194" s="536" t="s">
        <v>236</v>
      </c>
      <c r="H194" s="536" t="s">
        <v>219</v>
      </c>
      <c r="I194" s="536" t="s">
        <v>237</v>
      </c>
      <c r="J194" s="436" t="s">
        <v>183</v>
      </c>
      <c r="K194" s="456">
        <v>0</v>
      </c>
      <c r="L194" s="457"/>
      <c r="M194" s="457" t="s">
        <v>162</v>
      </c>
      <c r="N194" s="420"/>
      <c r="O194" s="420" t="s">
        <v>162</v>
      </c>
      <c r="P194" s="420"/>
      <c r="Q194" s="420" t="s">
        <v>162</v>
      </c>
      <c r="R194" s="420"/>
      <c r="S194" s="420"/>
      <c r="T194" s="420"/>
      <c r="U194" s="420"/>
      <c r="V194" s="420" t="s">
        <v>161</v>
      </c>
      <c r="W194" s="419" t="s">
        <v>161</v>
      </c>
      <c r="X194" s="378"/>
      <c r="Y194" s="378"/>
      <c r="Z194" s="378"/>
      <c r="AA194" s="378"/>
      <c r="AB194" s="441"/>
    </row>
    <row r="195" spans="1:28" x14ac:dyDescent="0.25">
      <c r="A195" s="185"/>
      <c r="B195" s="157"/>
      <c r="C195" s="535"/>
      <c r="D195" s="537"/>
      <c r="E195" s="539"/>
      <c r="F195" s="541"/>
      <c r="G195" s="537"/>
      <c r="H195" s="537"/>
      <c r="I195" s="537"/>
      <c r="J195" s="382"/>
      <c r="K195" s="388"/>
      <c r="L195" s="389"/>
      <c r="M195" s="389"/>
      <c r="N195" s="390"/>
      <c r="O195" s="390"/>
      <c r="P195" s="390"/>
      <c r="Q195" s="390"/>
      <c r="R195" s="390"/>
      <c r="S195" s="390"/>
      <c r="T195" s="390"/>
      <c r="U195" s="390"/>
      <c r="V195" s="390"/>
      <c r="W195" s="377"/>
      <c r="X195" s="377"/>
      <c r="Y195" s="377"/>
      <c r="Z195" s="377"/>
      <c r="AA195" s="377"/>
      <c r="AB195" s="442"/>
    </row>
    <row r="196" spans="1:28" x14ac:dyDescent="0.25">
      <c r="A196" s="185"/>
      <c r="B196" s="157"/>
      <c r="C196" s="535"/>
      <c r="D196" s="537"/>
      <c r="E196" s="539"/>
      <c r="F196" s="541"/>
      <c r="G196" s="537"/>
      <c r="H196" s="537"/>
      <c r="I196" s="537"/>
      <c r="J196" s="382"/>
      <c r="K196" s="388"/>
      <c r="L196" s="389"/>
      <c r="M196" s="389"/>
      <c r="N196" s="390"/>
      <c r="O196" s="390"/>
      <c r="P196" s="390"/>
      <c r="Q196" s="390"/>
      <c r="R196" s="390"/>
      <c r="S196" s="390"/>
      <c r="T196" s="390"/>
      <c r="U196" s="390"/>
      <c r="V196" s="390"/>
      <c r="W196" s="377"/>
      <c r="X196" s="377"/>
      <c r="Y196" s="377"/>
      <c r="Z196" s="377"/>
      <c r="AA196" s="377"/>
      <c r="AB196" s="442"/>
    </row>
    <row r="197" spans="1:28" x14ac:dyDescent="0.25">
      <c r="A197" s="185"/>
      <c r="B197" s="157"/>
      <c r="C197" s="535"/>
      <c r="D197" s="537"/>
      <c r="E197" s="539"/>
      <c r="F197" s="541"/>
      <c r="G197" s="537"/>
      <c r="H197" s="537"/>
      <c r="I197" s="537"/>
      <c r="J197" s="382"/>
      <c r="K197" s="388"/>
      <c r="L197" s="389"/>
      <c r="M197" s="389"/>
      <c r="N197" s="390"/>
      <c r="O197" s="390"/>
      <c r="P197" s="390"/>
      <c r="Q197" s="390"/>
      <c r="R197" s="390"/>
      <c r="S197" s="390"/>
      <c r="T197" s="390"/>
      <c r="U197" s="390"/>
      <c r="V197" s="390"/>
      <c r="W197" s="377"/>
      <c r="X197" s="377"/>
      <c r="Y197" s="377"/>
      <c r="Z197" s="377"/>
      <c r="AA197" s="377"/>
      <c r="AB197" s="442"/>
    </row>
    <row r="198" spans="1:28" ht="26.25" thickBot="1" x14ac:dyDescent="0.3">
      <c r="A198" s="185"/>
      <c r="B198" s="157"/>
      <c r="C198" s="458" t="s">
        <v>238</v>
      </c>
      <c r="D198" s="459" t="s">
        <v>239</v>
      </c>
      <c r="E198" s="413"/>
      <c r="F198" s="460" t="s">
        <v>240</v>
      </c>
      <c r="G198" s="455"/>
      <c r="H198" s="459"/>
      <c r="I198" s="455" t="s">
        <v>10</v>
      </c>
      <c r="J198" s="459" t="s">
        <v>17</v>
      </c>
      <c r="K198" s="425"/>
      <c r="L198" s="405"/>
      <c r="M198" s="404"/>
      <c r="N198" s="404"/>
      <c r="O198" s="405"/>
      <c r="P198" s="405"/>
      <c r="Q198" s="405"/>
      <c r="R198" s="405"/>
      <c r="S198" s="405"/>
      <c r="T198" s="405"/>
      <c r="U198" s="405"/>
      <c r="V198" s="405"/>
      <c r="W198" s="405">
        <v>1</v>
      </c>
      <c r="X198" s="379"/>
      <c r="Y198" s="379"/>
      <c r="Z198" s="379"/>
      <c r="AA198" s="379"/>
      <c r="AB198" s="447"/>
    </row>
    <row r="199" spans="1:28" x14ac:dyDescent="0.25">
      <c r="A199" s="9" t="s">
        <v>134</v>
      </c>
      <c r="B199" s="9"/>
      <c r="C199" s="85"/>
      <c r="D199" s="85"/>
      <c r="E199" s="85"/>
      <c r="F199" s="85"/>
      <c r="G199" s="85"/>
      <c r="H199" s="86"/>
      <c r="I199" s="85"/>
      <c r="J199" s="85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</row>
    <row r="200" spans="1:28" x14ac:dyDescent="0.25">
      <c r="A200" s="9" t="s">
        <v>135</v>
      </c>
      <c r="B200" s="9"/>
      <c r="C200" s="85"/>
      <c r="D200" s="85"/>
      <c r="E200" s="85"/>
      <c r="F200" s="85"/>
      <c r="G200" s="85"/>
      <c r="H200" s="86"/>
      <c r="I200" s="85"/>
      <c r="J200" s="85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</row>
    <row r="201" spans="1:28" ht="15.75" thickBot="1" x14ac:dyDescent="0.3">
      <c r="A201" s="9"/>
      <c r="B201" s="9"/>
      <c r="C201" s="85"/>
      <c r="D201" s="85"/>
      <c r="E201" s="85"/>
      <c r="F201" s="85"/>
      <c r="G201" s="85"/>
      <c r="H201" s="86"/>
      <c r="I201" s="85"/>
      <c r="J201" s="85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</row>
    <row r="202" spans="1:28" ht="15.75" thickBot="1" x14ac:dyDescent="0.3">
      <c r="A202" s="511" t="s">
        <v>79</v>
      </c>
      <c r="B202" s="512">
        <v>0.16668650132071347</v>
      </c>
      <c r="C202" s="85"/>
      <c r="D202" s="85"/>
      <c r="E202" s="85"/>
      <c r="F202" s="85"/>
      <c r="G202" s="85"/>
      <c r="H202" s="86"/>
      <c r="I202" s="85"/>
      <c r="J202" s="85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</row>
    <row r="203" spans="1:28" x14ac:dyDescent="0.25">
      <c r="A203" s="507" t="s">
        <v>115</v>
      </c>
      <c r="B203" s="509">
        <v>0.19783556783974696</v>
      </c>
      <c r="C203" s="85"/>
      <c r="D203" s="85"/>
      <c r="E203" s="85"/>
      <c r="F203" s="85"/>
      <c r="G203" s="85"/>
      <c r="H203" s="86"/>
      <c r="I203" s="85"/>
      <c r="J203" s="85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</row>
    <row r="204" spans="1:28" x14ac:dyDescent="0.25">
      <c r="A204" s="507" t="s">
        <v>116</v>
      </c>
      <c r="B204" s="509">
        <v>8.2988813229571981E-2</v>
      </c>
      <c r="C204" s="85"/>
      <c r="D204" s="85"/>
      <c r="E204" s="85"/>
      <c r="F204" s="85"/>
      <c r="G204" s="85"/>
      <c r="H204" s="86"/>
      <c r="I204" s="85"/>
      <c r="J204" s="85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</row>
    <row r="205" spans="1:28" x14ac:dyDescent="0.25">
      <c r="A205" s="507" t="s">
        <v>117</v>
      </c>
      <c r="B205" s="509">
        <v>0.52454962910632286</v>
      </c>
      <c r="C205" s="85"/>
      <c r="D205" s="85"/>
      <c r="E205" s="85"/>
      <c r="F205" s="85"/>
      <c r="G205" s="85"/>
      <c r="H205" s="86"/>
      <c r="I205" s="85"/>
      <c r="J205" s="85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</row>
    <row r="206" spans="1:28" x14ac:dyDescent="0.25">
      <c r="A206" s="507" t="s">
        <v>140</v>
      </c>
      <c r="B206" s="509">
        <v>1</v>
      </c>
      <c r="C206" s="85"/>
      <c r="D206" s="85"/>
      <c r="E206" s="85"/>
      <c r="F206" s="85"/>
      <c r="G206" s="85"/>
      <c r="H206" s="86"/>
      <c r="I206" s="85"/>
      <c r="J206" s="85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</row>
    <row r="207" spans="1:28" ht="15.75" thickBot="1" x14ac:dyDescent="0.3">
      <c r="A207" s="508" t="s">
        <v>141</v>
      </c>
      <c r="B207" s="510">
        <v>1</v>
      </c>
      <c r="C207" s="85"/>
      <c r="D207" s="85"/>
      <c r="E207" s="85"/>
      <c r="F207" s="85"/>
      <c r="G207" s="85"/>
      <c r="H207" s="86"/>
      <c r="I207" s="85"/>
      <c r="J207" s="85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</row>
    <row r="208" spans="1:28" x14ac:dyDescent="0.25">
      <c r="A208" s="9"/>
      <c r="B208" s="9"/>
      <c r="C208" s="85"/>
      <c r="D208" s="85"/>
      <c r="E208" s="85"/>
      <c r="F208" s="85"/>
      <c r="G208" s="85"/>
      <c r="H208" s="86"/>
      <c r="I208" s="85"/>
      <c r="J208" s="85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</row>
    <row r="209" spans="1:22" x14ac:dyDescent="0.25">
      <c r="A209" s="9"/>
      <c r="B209" s="9"/>
      <c r="C209" s="85"/>
      <c r="D209" s="85"/>
      <c r="E209" s="85"/>
      <c r="F209" s="85"/>
      <c r="G209" s="85"/>
      <c r="H209" s="86"/>
      <c r="I209" s="85"/>
      <c r="J209" s="85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</row>
    <row r="210" spans="1:22" x14ac:dyDescent="0.25">
      <c r="A210" s="9"/>
      <c r="B210" s="9"/>
      <c r="C210" s="85"/>
      <c r="D210" s="85"/>
      <c r="E210" s="85"/>
      <c r="F210" s="85"/>
      <c r="G210" s="85"/>
      <c r="H210" s="86"/>
      <c r="I210" s="85"/>
      <c r="J210" s="85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</row>
    <row r="211" spans="1:22" x14ac:dyDescent="0.25">
      <c r="A211" s="9"/>
      <c r="B211" s="9"/>
      <c r="C211" s="85"/>
      <c r="D211" s="85"/>
      <c r="E211" s="85"/>
      <c r="F211" s="85"/>
      <c r="G211" s="85"/>
      <c r="H211" s="86"/>
      <c r="I211" s="85"/>
      <c r="J211" s="85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</row>
    <row r="212" spans="1:22" x14ac:dyDescent="0.25">
      <c r="A212" s="9"/>
      <c r="B212" s="9"/>
      <c r="C212" s="85"/>
      <c r="D212" s="85"/>
      <c r="E212" s="85"/>
      <c r="F212" s="85"/>
      <c r="G212" s="85"/>
      <c r="H212" s="86"/>
      <c r="I212" s="85"/>
      <c r="J212" s="85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</row>
    <row r="213" spans="1:22" x14ac:dyDescent="0.25">
      <c r="A213" s="9"/>
      <c r="B213" s="9"/>
      <c r="C213" s="85"/>
      <c r="D213" s="85"/>
      <c r="E213" s="85"/>
      <c r="F213" s="85"/>
      <c r="G213" s="85"/>
      <c r="H213" s="86"/>
      <c r="I213" s="85"/>
      <c r="J213" s="85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</row>
    <row r="214" spans="1:22" x14ac:dyDescent="0.25">
      <c r="A214" s="9"/>
      <c r="B214" s="9"/>
      <c r="C214" s="85"/>
      <c r="D214" s="85"/>
      <c r="E214" s="85"/>
      <c r="F214" s="85"/>
      <c r="G214" s="85"/>
      <c r="H214" s="86"/>
      <c r="I214" s="85"/>
      <c r="J214" s="85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</row>
    <row r="215" spans="1:22" x14ac:dyDescent="0.25">
      <c r="A215" s="9"/>
      <c r="B215" s="9"/>
      <c r="C215" s="85"/>
      <c r="D215" s="85"/>
      <c r="E215" s="85"/>
      <c r="F215" s="85"/>
      <c r="G215" s="85"/>
      <c r="H215" s="86"/>
      <c r="I215" s="85"/>
      <c r="J215" s="85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</row>
    <row r="216" spans="1:22" x14ac:dyDescent="0.25">
      <c r="A216" s="9"/>
      <c r="B216" s="9"/>
      <c r="C216" s="85"/>
      <c r="D216" s="85"/>
      <c r="E216" s="85"/>
      <c r="F216" s="85"/>
      <c r="G216" s="85"/>
      <c r="H216" s="86"/>
      <c r="I216" s="85"/>
      <c r="J216" s="85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</row>
    <row r="217" spans="1:22" x14ac:dyDescent="0.25">
      <c r="A217" s="9"/>
      <c r="B217" s="9"/>
      <c r="C217" s="85"/>
      <c r="D217" s="85"/>
      <c r="E217" s="85"/>
      <c r="F217" s="85"/>
      <c r="G217" s="85"/>
      <c r="H217" s="86"/>
      <c r="I217" s="85"/>
      <c r="J217" s="85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</row>
    <row r="218" spans="1:22" x14ac:dyDescent="0.25">
      <c r="A218" s="9"/>
      <c r="B218" s="9"/>
      <c r="C218" s="85"/>
      <c r="D218" s="85"/>
      <c r="E218" s="85"/>
      <c r="F218" s="85"/>
      <c r="G218" s="85"/>
      <c r="H218" s="86"/>
      <c r="I218" s="85"/>
      <c r="J218" s="85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</row>
    <row r="219" spans="1:22" x14ac:dyDescent="0.25">
      <c r="A219" s="9"/>
      <c r="B219" s="9"/>
      <c r="C219" s="85"/>
      <c r="D219" s="85"/>
      <c r="E219" s="85"/>
      <c r="F219" s="85"/>
      <c r="G219" s="85"/>
      <c r="H219" s="86"/>
      <c r="I219" s="85"/>
      <c r="J219" s="85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</row>
    <row r="220" spans="1:22" x14ac:dyDescent="0.25">
      <c r="A220" s="9"/>
      <c r="B220" s="9"/>
      <c r="C220" s="85"/>
      <c r="D220" s="85"/>
      <c r="E220" s="85"/>
      <c r="F220" s="85"/>
      <c r="G220" s="85"/>
      <c r="H220" s="86"/>
      <c r="I220" s="85"/>
      <c r="J220" s="85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</row>
    <row r="221" spans="1:22" x14ac:dyDescent="0.25">
      <c r="A221" s="9"/>
      <c r="B221" s="9"/>
      <c r="C221" s="85"/>
      <c r="D221" s="85"/>
      <c r="E221" s="85"/>
      <c r="F221" s="85"/>
      <c r="G221" s="85"/>
      <c r="H221" s="86"/>
      <c r="I221" s="85"/>
      <c r="J221" s="85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</row>
    <row r="222" spans="1:22" x14ac:dyDescent="0.25">
      <c r="A222" s="9"/>
      <c r="B222" s="9"/>
      <c r="C222" s="85"/>
      <c r="D222" s="85"/>
      <c r="E222" s="85"/>
      <c r="F222" s="85"/>
      <c r="G222" s="85"/>
      <c r="H222" s="86"/>
      <c r="I222" s="85"/>
      <c r="J222" s="85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</row>
    <row r="223" spans="1:22" x14ac:dyDescent="0.25">
      <c r="A223" s="9"/>
      <c r="B223" s="9"/>
      <c r="C223" s="85"/>
      <c r="D223" s="85"/>
      <c r="E223" s="85"/>
      <c r="F223" s="85"/>
      <c r="G223" s="85"/>
      <c r="H223" s="86"/>
      <c r="I223" s="85"/>
      <c r="J223" s="85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</row>
    <row r="224" spans="1:22" x14ac:dyDescent="0.25">
      <c r="A224" s="9"/>
      <c r="B224" s="9"/>
      <c r="C224" s="85"/>
      <c r="D224" s="85"/>
      <c r="E224" s="85"/>
      <c r="F224" s="85"/>
      <c r="G224" s="85"/>
      <c r="H224" s="86"/>
      <c r="I224" s="85"/>
      <c r="J224" s="85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</row>
    <row r="225" spans="1:22" x14ac:dyDescent="0.25">
      <c r="A225" s="9"/>
      <c r="B225" s="9"/>
      <c r="C225" s="85"/>
      <c r="D225" s="85"/>
      <c r="E225" s="85"/>
      <c r="F225" s="85"/>
      <c r="G225" s="85"/>
      <c r="H225" s="86"/>
      <c r="I225" s="85"/>
      <c r="J225" s="85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</row>
    <row r="226" spans="1:22" x14ac:dyDescent="0.25">
      <c r="A226" s="9"/>
      <c r="B226" s="9"/>
      <c r="C226" s="85"/>
      <c r="D226" s="85"/>
      <c r="E226" s="85"/>
      <c r="F226" s="85"/>
      <c r="G226" s="85"/>
      <c r="H226" s="86"/>
      <c r="I226" s="85"/>
      <c r="J226" s="85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</row>
    <row r="227" spans="1:22" x14ac:dyDescent="0.25">
      <c r="A227" s="9"/>
      <c r="B227" s="9"/>
      <c r="C227" s="85"/>
      <c r="D227" s="85"/>
      <c r="E227" s="85"/>
      <c r="F227" s="85"/>
      <c r="G227" s="85"/>
      <c r="H227" s="86"/>
      <c r="I227" s="85"/>
      <c r="J227" s="85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</row>
    <row r="228" spans="1:22" x14ac:dyDescent="0.25">
      <c r="A228" s="9"/>
      <c r="B228" s="9"/>
      <c r="C228" s="85"/>
      <c r="D228" s="85"/>
      <c r="E228" s="85"/>
      <c r="F228" s="85"/>
      <c r="G228" s="85"/>
      <c r="H228" s="86"/>
      <c r="I228" s="85"/>
      <c r="J228" s="85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</row>
    <row r="229" spans="1:22" x14ac:dyDescent="0.25">
      <c r="A229" s="9"/>
      <c r="B229" s="9"/>
      <c r="C229" s="85"/>
      <c r="D229" s="85"/>
      <c r="E229" s="85"/>
      <c r="F229" s="85"/>
      <c r="G229" s="85"/>
      <c r="H229" s="86"/>
      <c r="I229" s="85"/>
      <c r="J229" s="85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</row>
    <row r="230" spans="1:22" x14ac:dyDescent="0.25">
      <c r="A230" s="9"/>
      <c r="B230" s="9"/>
      <c r="C230" s="85"/>
      <c r="D230" s="85"/>
      <c r="E230" s="85"/>
      <c r="F230" s="85"/>
      <c r="G230" s="85"/>
      <c r="H230" s="86"/>
      <c r="I230" s="85"/>
      <c r="J230" s="85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</row>
    <row r="231" spans="1:22" x14ac:dyDescent="0.25">
      <c r="A231" s="9"/>
      <c r="B231" s="9"/>
      <c r="C231" s="85"/>
      <c r="D231" s="85"/>
      <c r="E231" s="85"/>
      <c r="F231" s="85"/>
      <c r="G231" s="85"/>
      <c r="H231" s="86"/>
      <c r="I231" s="85"/>
      <c r="J231" s="85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</row>
    <row r="232" spans="1:22" x14ac:dyDescent="0.25">
      <c r="A232" s="9"/>
      <c r="B232" s="9"/>
      <c r="C232" s="85"/>
      <c r="D232" s="85"/>
      <c r="E232" s="85"/>
      <c r="F232" s="85"/>
      <c r="G232" s="85"/>
      <c r="H232" s="86"/>
      <c r="I232" s="85"/>
      <c r="J232" s="85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</row>
    <row r="233" spans="1:22" x14ac:dyDescent="0.25">
      <c r="A233" s="9"/>
      <c r="B233" s="9"/>
      <c r="C233" s="85"/>
      <c r="D233" s="85"/>
      <c r="E233" s="85"/>
      <c r="F233" s="85"/>
      <c r="G233" s="85"/>
      <c r="H233" s="86"/>
      <c r="I233" s="85"/>
      <c r="J233" s="85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</row>
    <row r="234" spans="1:22" x14ac:dyDescent="0.25">
      <c r="A234" s="9"/>
      <c r="B234" s="9"/>
      <c r="C234" s="85"/>
      <c r="D234" s="85"/>
      <c r="E234" s="85"/>
      <c r="F234" s="85"/>
      <c r="G234" s="85"/>
      <c r="H234" s="86"/>
      <c r="I234" s="85"/>
      <c r="J234" s="85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</row>
    <row r="235" spans="1:22" x14ac:dyDescent="0.25">
      <c r="A235" s="9"/>
      <c r="B235" s="9"/>
      <c r="C235" s="85"/>
      <c r="D235" s="85"/>
      <c r="E235" s="85"/>
      <c r="F235" s="85"/>
      <c r="G235" s="85"/>
      <c r="H235" s="86"/>
      <c r="I235" s="85"/>
      <c r="J235" s="85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</row>
    <row r="236" spans="1:22" x14ac:dyDescent="0.25">
      <c r="A236" s="9"/>
      <c r="B236" s="9"/>
      <c r="C236" s="85"/>
      <c r="D236" s="85"/>
      <c r="E236" s="85"/>
      <c r="F236" s="85"/>
      <c r="G236" s="85"/>
      <c r="H236" s="86"/>
      <c r="I236" s="85"/>
      <c r="J236" s="85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</row>
    <row r="237" spans="1:22" x14ac:dyDescent="0.25">
      <c r="A237" s="9"/>
      <c r="B237" s="9"/>
      <c r="C237" s="85"/>
      <c r="D237" s="85"/>
      <c r="E237" s="85"/>
      <c r="F237" s="85"/>
      <c r="G237" s="85"/>
      <c r="H237" s="86"/>
      <c r="I237" s="85"/>
      <c r="J237" s="85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</row>
    <row r="238" spans="1:22" x14ac:dyDescent="0.25">
      <c r="A238" s="9"/>
      <c r="B238" s="9"/>
      <c r="C238" s="85"/>
      <c r="D238" s="85"/>
      <c r="E238" s="85"/>
      <c r="F238" s="85"/>
      <c r="G238" s="85"/>
      <c r="H238" s="86"/>
      <c r="I238" s="85"/>
      <c r="J238" s="85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</row>
    <row r="239" spans="1:22" x14ac:dyDescent="0.25">
      <c r="A239" s="9"/>
      <c r="B239" s="9"/>
      <c r="C239" s="85"/>
      <c r="D239" s="85"/>
      <c r="E239" s="85"/>
      <c r="F239" s="85"/>
      <c r="G239" s="85"/>
      <c r="H239" s="86"/>
      <c r="I239" s="85"/>
      <c r="J239" s="85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</row>
    <row r="240" spans="1:22" x14ac:dyDescent="0.25">
      <c r="A240" s="9"/>
      <c r="B240" s="9"/>
      <c r="C240" s="85"/>
      <c r="D240" s="85"/>
      <c r="E240" s="85"/>
      <c r="F240" s="85"/>
      <c r="G240" s="85"/>
      <c r="H240" s="86"/>
      <c r="I240" s="85"/>
      <c r="J240" s="85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</row>
    <row r="241" spans="1:22" x14ac:dyDescent="0.25">
      <c r="A241" s="9"/>
      <c r="B241" s="9"/>
      <c r="C241" s="85"/>
      <c r="D241" s="85"/>
      <c r="E241" s="85"/>
      <c r="F241" s="85"/>
      <c r="G241" s="85"/>
      <c r="H241" s="86"/>
      <c r="I241" s="85"/>
      <c r="J241" s="85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</row>
    <row r="242" spans="1:22" x14ac:dyDescent="0.25">
      <c r="A242" s="9"/>
      <c r="B242" s="9"/>
      <c r="C242" s="85"/>
      <c r="D242" s="85"/>
      <c r="E242" s="85"/>
      <c r="F242" s="85"/>
      <c r="G242" s="85"/>
      <c r="H242" s="86"/>
      <c r="I242" s="85"/>
      <c r="J242" s="85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</row>
    <row r="243" spans="1:22" x14ac:dyDescent="0.25">
      <c r="A243" s="9"/>
      <c r="B243" s="9"/>
      <c r="C243" s="85"/>
      <c r="D243" s="85"/>
      <c r="E243" s="85"/>
      <c r="F243" s="85"/>
      <c r="G243" s="85"/>
      <c r="H243" s="86"/>
      <c r="I243" s="85"/>
      <c r="J243" s="85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</row>
    <row r="244" spans="1:22" x14ac:dyDescent="0.25">
      <c r="A244" s="9"/>
      <c r="B244" s="9"/>
      <c r="C244" s="85"/>
      <c r="D244" s="85"/>
      <c r="E244" s="85"/>
      <c r="F244" s="85"/>
      <c r="G244" s="85"/>
      <c r="H244" s="86"/>
      <c r="I244" s="85"/>
      <c r="J244" s="85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</row>
    <row r="245" spans="1:22" x14ac:dyDescent="0.25">
      <c r="A245" s="9"/>
      <c r="B245" s="9"/>
      <c r="C245" s="85"/>
      <c r="D245" s="85"/>
      <c r="E245" s="85"/>
      <c r="F245" s="85"/>
      <c r="G245" s="85"/>
      <c r="H245" s="86"/>
      <c r="I245" s="85"/>
      <c r="J245" s="85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</row>
    <row r="246" spans="1:22" x14ac:dyDescent="0.25">
      <c r="A246" s="9"/>
      <c r="B246" s="9"/>
      <c r="C246" s="85"/>
      <c r="D246" s="85"/>
      <c r="E246" s="85"/>
      <c r="F246" s="85"/>
      <c r="G246" s="85"/>
      <c r="H246" s="86"/>
      <c r="I246" s="85"/>
      <c r="J246" s="85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</row>
    <row r="247" spans="1:22" x14ac:dyDescent="0.25">
      <c r="A247" s="9"/>
      <c r="B247" s="9"/>
      <c r="C247" s="85"/>
      <c r="D247" s="85"/>
      <c r="E247" s="85"/>
      <c r="F247" s="85"/>
      <c r="G247" s="85"/>
      <c r="H247" s="86"/>
      <c r="I247" s="85"/>
      <c r="J247" s="85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</row>
    <row r="248" spans="1:22" x14ac:dyDescent="0.25">
      <c r="A248" s="9"/>
      <c r="B248" s="9"/>
      <c r="C248" s="85"/>
      <c r="D248" s="85"/>
      <c r="E248" s="85"/>
      <c r="F248" s="85"/>
      <c r="G248" s="85"/>
      <c r="H248" s="86"/>
      <c r="I248" s="85"/>
      <c r="J248" s="85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</row>
    <row r="249" spans="1:22" x14ac:dyDescent="0.25">
      <c r="A249" s="9"/>
      <c r="B249" s="9"/>
      <c r="C249" s="85"/>
      <c r="D249" s="85"/>
      <c r="E249" s="85"/>
      <c r="F249" s="85"/>
      <c r="G249" s="85"/>
      <c r="H249" s="86"/>
      <c r="I249" s="85"/>
      <c r="J249" s="85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</row>
    <row r="250" spans="1:22" x14ac:dyDescent="0.25">
      <c r="A250" s="9"/>
      <c r="B250" s="9"/>
      <c r="C250" s="85"/>
      <c r="D250" s="85"/>
      <c r="E250" s="85"/>
      <c r="F250" s="85"/>
      <c r="G250" s="85"/>
      <c r="H250" s="86"/>
      <c r="I250" s="85"/>
      <c r="J250" s="85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</row>
    <row r="251" spans="1:22" x14ac:dyDescent="0.25">
      <c r="A251" s="9"/>
      <c r="B251" s="9"/>
      <c r="C251" s="85"/>
      <c r="D251" s="85"/>
      <c r="E251" s="85"/>
      <c r="F251" s="85"/>
      <c r="G251" s="85"/>
      <c r="H251" s="86"/>
      <c r="I251" s="85"/>
      <c r="J251" s="85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</row>
    <row r="252" spans="1:22" x14ac:dyDescent="0.25">
      <c r="A252" s="9"/>
      <c r="B252" s="9"/>
      <c r="C252" s="85"/>
      <c r="D252" s="85"/>
      <c r="E252" s="85"/>
      <c r="F252" s="85"/>
      <c r="G252" s="85"/>
      <c r="H252" s="86"/>
      <c r="I252" s="85"/>
      <c r="J252" s="85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</row>
    <row r="253" spans="1:22" x14ac:dyDescent="0.25">
      <c r="A253" s="9"/>
      <c r="B253" s="9"/>
      <c r="C253" s="85"/>
      <c r="D253" s="85"/>
      <c r="E253" s="85"/>
      <c r="F253" s="85"/>
      <c r="G253" s="85"/>
      <c r="H253" s="86"/>
      <c r="I253" s="85"/>
      <c r="J253" s="85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</row>
    <row r="254" spans="1:22" x14ac:dyDescent="0.25">
      <c r="A254" s="9"/>
      <c r="B254" s="9"/>
      <c r="C254" s="85"/>
      <c r="D254" s="85"/>
      <c r="E254" s="85"/>
      <c r="F254" s="85"/>
      <c r="G254" s="85"/>
      <c r="H254" s="86"/>
      <c r="I254" s="85"/>
      <c r="J254" s="85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</row>
    <row r="255" spans="1:22" x14ac:dyDescent="0.25">
      <c r="A255" s="9"/>
      <c r="B255" s="9"/>
      <c r="C255" s="85"/>
      <c r="D255" s="85"/>
      <c r="E255" s="85"/>
      <c r="F255" s="85"/>
      <c r="G255" s="85"/>
      <c r="H255" s="86"/>
      <c r="I255" s="85"/>
      <c r="J255" s="85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</row>
    <row r="256" spans="1:22" x14ac:dyDescent="0.25">
      <c r="A256" s="9"/>
      <c r="B256" s="9"/>
      <c r="C256" s="85"/>
      <c r="D256" s="85"/>
      <c r="E256" s="85"/>
      <c r="F256" s="85"/>
      <c r="G256" s="85"/>
      <c r="H256" s="86"/>
      <c r="I256" s="85"/>
      <c r="J256" s="85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</row>
    <row r="257" spans="1:22" x14ac:dyDescent="0.25">
      <c r="A257" s="9"/>
      <c r="B257" s="9"/>
      <c r="C257" s="85"/>
      <c r="D257" s="85"/>
      <c r="E257" s="85"/>
      <c r="F257" s="85"/>
      <c r="G257" s="85"/>
      <c r="H257" s="86"/>
      <c r="I257" s="85"/>
      <c r="J257" s="85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</row>
    <row r="258" spans="1:22" x14ac:dyDescent="0.25">
      <c r="A258" s="9"/>
      <c r="B258" s="9"/>
      <c r="C258" s="85"/>
      <c r="D258" s="85"/>
      <c r="E258" s="85"/>
      <c r="F258" s="85"/>
      <c r="G258" s="85"/>
      <c r="H258" s="86"/>
      <c r="I258" s="85"/>
      <c r="J258" s="85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</row>
    <row r="259" spans="1:22" x14ac:dyDescent="0.25">
      <c r="A259" s="9"/>
      <c r="B259" s="9"/>
      <c r="C259" s="85"/>
      <c r="D259" s="85"/>
      <c r="E259" s="85"/>
      <c r="F259" s="85"/>
      <c r="G259" s="85"/>
      <c r="H259" s="86"/>
      <c r="I259" s="85"/>
      <c r="J259" s="85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</row>
    <row r="260" spans="1:22" x14ac:dyDescent="0.25">
      <c r="A260" s="9"/>
      <c r="B260" s="9"/>
      <c r="C260" s="85"/>
      <c r="D260" s="85"/>
      <c r="E260" s="85"/>
      <c r="F260" s="85"/>
      <c r="G260" s="85"/>
      <c r="H260" s="86"/>
      <c r="I260" s="85"/>
      <c r="J260" s="85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</row>
    <row r="261" spans="1:22" x14ac:dyDescent="0.25">
      <c r="A261" s="9"/>
      <c r="B261" s="9"/>
      <c r="C261" s="85"/>
      <c r="D261" s="85"/>
      <c r="E261" s="85"/>
      <c r="F261" s="85"/>
      <c r="G261" s="85"/>
      <c r="H261" s="86"/>
      <c r="I261" s="85"/>
      <c r="J261" s="85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</row>
    <row r="262" spans="1:22" x14ac:dyDescent="0.25">
      <c r="A262" s="9"/>
      <c r="B262" s="9"/>
      <c r="C262" s="85"/>
      <c r="D262" s="85"/>
      <c r="E262" s="85"/>
      <c r="F262" s="85"/>
      <c r="G262" s="85"/>
      <c r="H262" s="86"/>
      <c r="I262" s="85"/>
      <c r="J262" s="85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</row>
    <row r="263" spans="1:22" x14ac:dyDescent="0.25">
      <c r="A263" s="9"/>
      <c r="B263" s="9"/>
      <c r="C263" s="85"/>
      <c r="D263" s="85"/>
      <c r="E263" s="85"/>
      <c r="F263" s="85"/>
      <c r="G263" s="85"/>
      <c r="H263" s="86"/>
      <c r="I263" s="85"/>
      <c r="J263" s="85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</row>
    <row r="264" spans="1:22" x14ac:dyDescent="0.25">
      <c r="A264" s="9"/>
      <c r="B264" s="9"/>
      <c r="C264" s="85"/>
      <c r="D264" s="85"/>
      <c r="E264" s="85"/>
      <c r="F264" s="85"/>
      <c r="G264" s="85"/>
      <c r="H264" s="86"/>
      <c r="I264" s="85"/>
      <c r="J264" s="85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</row>
    <row r="265" spans="1:22" x14ac:dyDescent="0.25">
      <c r="A265" s="9"/>
      <c r="B265" s="9"/>
      <c r="C265" s="85"/>
      <c r="D265" s="85"/>
      <c r="E265" s="85"/>
      <c r="F265" s="85"/>
      <c r="G265" s="85"/>
      <c r="H265" s="86"/>
      <c r="I265" s="85"/>
      <c r="J265" s="85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</row>
    <row r="266" spans="1:22" x14ac:dyDescent="0.25">
      <c r="A266" s="9"/>
      <c r="B266" s="9"/>
      <c r="C266" s="85"/>
      <c r="D266" s="85"/>
      <c r="E266" s="85"/>
      <c r="F266" s="85"/>
      <c r="G266" s="85"/>
      <c r="H266" s="86"/>
      <c r="I266" s="85"/>
      <c r="J266" s="85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</row>
    <row r="267" spans="1:22" x14ac:dyDescent="0.25">
      <c r="A267" s="9"/>
      <c r="B267" s="9"/>
      <c r="C267" s="85"/>
      <c r="D267" s="85"/>
      <c r="E267" s="85"/>
      <c r="F267" s="85"/>
      <c r="G267" s="85"/>
      <c r="H267" s="86"/>
      <c r="I267" s="85"/>
      <c r="J267" s="85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</row>
    <row r="268" spans="1:22" x14ac:dyDescent="0.25">
      <c r="A268" s="9"/>
      <c r="B268" s="9"/>
      <c r="C268" s="85"/>
      <c r="D268" s="85"/>
      <c r="E268" s="85"/>
      <c r="F268" s="85"/>
      <c r="G268" s="85"/>
      <c r="H268" s="86"/>
      <c r="I268" s="85"/>
      <c r="J268" s="85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</row>
    <row r="269" spans="1:22" x14ac:dyDescent="0.25">
      <c r="A269" s="9"/>
      <c r="B269" s="9"/>
      <c r="C269" s="85"/>
      <c r="D269" s="85"/>
      <c r="E269" s="85"/>
      <c r="F269" s="85"/>
      <c r="G269" s="85"/>
      <c r="H269" s="86"/>
      <c r="I269" s="85"/>
      <c r="J269" s="85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</row>
    <row r="270" spans="1:22" x14ac:dyDescent="0.25">
      <c r="A270" s="9"/>
      <c r="B270" s="9"/>
      <c r="C270" s="85"/>
      <c r="D270" s="85"/>
      <c r="E270" s="85"/>
      <c r="F270" s="85"/>
      <c r="G270" s="85"/>
      <c r="H270" s="86"/>
      <c r="I270" s="85"/>
      <c r="J270" s="85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</row>
    <row r="271" spans="1:22" x14ac:dyDescent="0.25">
      <c r="A271" s="9"/>
      <c r="B271" s="9"/>
      <c r="C271" s="85"/>
      <c r="D271" s="85"/>
      <c r="E271" s="85"/>
      <c r="F271" s="85"/>
      <c r="G271" s="85"/>
      <c r="H271" s="86"/>
      <c r="I271" s="85"/>
      <c r="J271" s="85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</row>
    <row r="272" spans="1:22" x14ac:dyDescent="0.25">
      <c r="A272" s="9"/>
      <c r="B272" s="9"/>
      <c r="C272" s="85"/>
      <c r="D272" s="85"/>
      <c r="E272" s="85"/>
      <c r="F272" s="85"/>
      <c r="G272" s="85"/>
      <c r="H272" s="86"/>
      <c r="I272" s="85"/>
      <c r="J272" s="85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</row>
    <row r="273" spans="1:22" x14ac:dyDescent="0.25">
      <c r="A273" s="9"/>
      <c r="B273" s="9"/>
      <c r="C273" s="85"/>
      <c r="D273" s="85"/>
      <c r="E273" s="85"/>
      <c r="F273" s="85"/>
      <c r="G273" s="85"/>
      <c r="H273" s="86"/>
      <c r="I273" s="85"/>
      <c r="J273" s="85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</row>
    <row r="274" spans="1:22" x14ac:dyDescent="0.25">
      <c r="A274" s="9"/>
      <c r="B274" s="9"/>
      <c r="C274" s="85"/>
      <c r="D274" s="85"/>
      <c r="E274" s="85"/>
      <c r="F274" s="85"/>
      <c r="G274" s="85"/>
      <c r="H274" s="86"/>
      <c r="I274" s="85"/>
      <c r="J274" s="85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</row>
    <row r="275" spans="1:22" x14ac:dyDescent="0.25">
      <c r="A275" s="9"/>
      <c r="B275" s="9"/>
      <c r="C275" s="85"/>
      <c r="D275" s="85"/>
      <c r="E275" s="85"/>
      <c r="F275" s="85"/>
      <c r="G275" s="85"/>
      <c r="H275" s="86"/>
      <c r="I275" s="85"/>
      <c r="J275" s="85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</row>
    <row r="276" spans="1:22" x14ac:dyDescent="0.25">
      <c r="A276" s="9"/>
      <c r="B276" s="9"/>
      <c r="C276" s="85"/>
      <c r="D276" s="85"/>
      <c r="E276" s="85"/>
      <c r="F276" s="85"/>
      <c r="G276" s="85"/>
      <c r="H276" s="86"/>
      <c r="I276" s="85"/>
      <c r="J276" s="85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</row>
    <row r="277" spans="1:22" x14ac:dyDescent="0.25">
      <c r="A277" s="9"/>
      <c r="B277" s="9"/>
      <c r="C277" s="85"/>
      <c r="D277" s="85"/>
      <c r="E277" s="85"/>
      <c r="F277" s="85"/>
      <c r="G277" s="85"/>
      <c r="H277" s="86"/>
      <c r="I277" s="85"/>
      <c r="J277" s="85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</row>
    <row r="278" spans="1:22" x14ac:dyDescent="0.25">
      <c r="A278" s="9"/>
      <c r="B278" s="9"/>
      <c r="C278" s="85"/>
      <c r="D278" s="85"/>
      <c r="E278" s="85"/>
      <c r="F278" s="85"/>
      <c r="G278" s="85"/>
      <c r="H278" s="86"/>
      <c r="I278" s="85"/>
      <c r="J278" s="85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</row>
    <row r="279" spans="1:22" x14ac:dyDescent="0.25">
      <c r="A279" s="9"/>
      <c r="B279" s="9"/>
      <c r="C279" s="85"/>
      <c r="D279" s="85"/>
      <c r="E279" s="85"/>
      <c r="F279" s="85"/>
      <c r="G279" s="85"/>
      <c r="H279" s="86"/>
      <c r="I279" s="85"/>
      <c r="J279" s="85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</row>
    <row r="280" spans="1:22" x14ac:dyDescent="0.25">
      <c r="A280" s="9"/>
      <c r="B280" s="9"/>
      <c r="C280" s="85"/>
      <c r="D280" s="85"/>
      <c r="E280" s="85"/>
      <c r="F280" s="85"/>
      <c r="G280" s="85"/>
      <c r="H280" s="86"/>
      <c r="I280" s="85"/>
      <c r="J280" s="85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</row>
    <row r="281" spans="1:22" x14ac:dyDescent="0.25">
      <c r="A281" s="9"/>
      <c r="B281" s="9"/>
      <c r="C281" s="85"/>
      <c r="D281" s="85"/>
      <c r="E281" s="85"/>
      <c r="F281" s="85"/>
      <c r="G281" s="85"/>
      <c r="H281" s="86"/>
      <c r="I281" s="85"/>
      <c r="J281" s="85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</row>
    <row r="282" spans="1:22" x14ac:dyDescent="0.25">
      <c r="A282" s="9"/>
      <c r="B282" s="9"/>
      <c r="C282" s="85"/>
      <c r="D282" s="85"/>
      <c r="E282" s="85"/>
      <c r="F282" s="85"/>
      <c r="G282" s="85"/>
      <c r="H282" s="86"/>
      <c r="I282" s="85"/>
      <c r="J282" s="85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</row>
    <row r="283" spans="1:22" x14ac:dyDescent="0.25">
      <c r="A283" s="9"/>
      <c r="B283" s="9"/>
      <c r="C283" s="85"/>
      <c r="D283" s="85"/>
      <c r="E283" s="85"/>
      <c r="F283" s="85"/>
      <c r="G283" s="85"/>
      <c r="H283" s="86"/>
      <c r="I283" s="85"/>
      <c r="J283" s="85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</row>
    <row r="284" spans="1:22" x14ac:dyDescent="0.25">
      <c r="A284" s="9"/>
      <c r="B284" s="9"/>
      <c r="C284" s="85"/>
      <c r="D284" s="85"/>
      <c r="E284" s="85"/>
      <c r="F284" s="85"/>
      <c r="G284" s="85"/>
      <c r="H284" s="86"/>
      <c r="I284" s="85"/>
      <c r="J284" s="85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</row>
    <row r="285" spans="1:22" x14ac:dyDescent="0.25">
      <c r="A285" s="9"/>
      <c r="B285" s="9"/>
      <c r="C285" s="85"/>
      <c r="D285" s="85"/>
      <c r="E285" s="85"/>
      <c r="F285" s="85"/>
      <c r="G285" s="85"/>
      <c r="H285" s="86"/>
      <c r="I285" s="85"/>
      <c r="J285" s="85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</row>
    <row r="286" spans="1:22" x14ac:dyDescent="0.25">
      <c r="A286" s="9"/>
      <c r="B286" s="9"/>
      <c r="C286" s="85"/>
      <c r="D286" s="85"/>
      <c r="E286" s="85"/>
      <c r="F286" s="85"/>
      <c r="G286" s="85"/>
      <c r="H286" s="86"/>
      <c r="I286" s="85"/>
      <c r="J286" s="85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</row>
    <row r="287" spans="1:22" x14ac:dyDescent="0.25">
      <c r="A287" s="9"/>
      <c r="B287" s="9"/>
      <c r="C287" s="85"/>
      <c r="D287" s="85"/>
      <c r="E287" s="85"/>
      <c r="F287" s="85"/>
      <c r="G287" s="85"/>
      <c r="H287" s="86"/>
      <c r="I287" s="85"/>
      <c r="J287" s="85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</row>
    <row r="288" spans="1:22" x14ac:dyDescent="0.25">
      <c r="A288" s="9"/>
      <c r="B288" s="9"/>
      <c r="C288" s="85"/>
      <c r="D288" s="85"/>
      <c r="E288" s="85"/>
      <c r="F288" s="85"/>
      <c r="G288" s="85"/>
      <c r="H288" s="86"/>
      <c r="I288" s="85"/>
      <c r="J288" s="85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</row>
    <row r="289" spans="1:22" x14ac:dyDescent="0.25">
      <c r="A289" s="9"/>
      <c r="B289" s="9"/>
      <c r="C289" s="85"/>
      <c r="D289" s="85"/>
      <c r="E289" s="85"/>
      <c r="F289" s="85"/>
      <c r="G289" s="85"/>
      <c r="H289" s="86"/>
      <c r="I289" s="85"/>
      <c r="J289" s="85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</row>
    <row r="290" spans="1:22" x14ac:dyDescent="0.25">
      <c r="A290" s="9"/>
      <c r="B290" s="9"/>
      <c r="C290" s="85"/>
      <c r="D290" s="85"/>
      <c r="E290" s="85"/>
      <c r="F290" s="85"/>
      <c r="G290" s="85"/>
      <c r="H290" s="86"/>
      <c r="I290" s="85"/>
      <c r="J290" s="85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</row>
    <row r="291" spans="1:22" x14ac:dyDescent="0.25">
      <c r="A291" s="9"/>
      <c r="B291" s="9"/>
      <c r="C291" s="85"/>
      <c r="D291" s="85"/>
      <c r="E291" s="85"/>
      <c r="F291" s="85"/>
      <c r="G291" s="85"/>
      <c r="H291" s="86"/>
      <c r="I291" s="85"/>
      <c r="J291" s="85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</row>
    <row r="292" spans="1:22" x14ac:dyDescent="0.25">
      <c r="A292" s="9"/>
      <c r="B292" s="9"/>
      <c r="C292" s="85"/>
      <c r="D292" s="85"/>
      <c r="E292" s="85"/>
      <c r="F292" s="85"/>
      <c r="G292" s="85"/>
      <c r="H292" s="86"/>
      <c r="I292" s="85"/>
      <c r="J292" s="85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</row>
    <row r="293" spans="1:22" x14ac:dyDescent="0.25">
      <c r="A293" s="9"/>
      <c r="B293" s="9"/>
      <c r="C293" s="85"/>
      <c r="D293" s="85"/>
      <c r="E293" s="85"/>
      <c r="F293" s="85"/>
      <c r="G293" s="85"/>
      <c r="H293" s="86"/>
      <c r="I293" s="85"/>
      <c r="J293" s="85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</row>
    <row r="294" spans="1:22" x14ac:dyDescent="0.25">
      <c r="A294" s="9"/>
      <c r="B294" s="9"/>
      <c r="C294" s="85"/>
      <c r="D294" s="85"/>
      <c r="E294" s="85"/>
      <c r="F294" s="85"/>
      <c r="G294" s="85"/>
      <c r="H294" s="86"/>
      <c r="I294" s="85"/>
      <c r="J294" s="85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</row>
    <row r="295" spans="1:22" x14ac:dyDescent="0.25">
      <c r="A295" s="9"/>
      <c r="B295" s="9"/>
      <c r="C295" s="85"/>
      <c r="D295" s="85"/>
      <c r="E295" s="85"/>
      <c r="F295" s="85"/>
      <c r="G295" s="85"/>
      <c r="H295" s="86"/>
      <c r="I295" s="85"/>
      <c r="J295" s="85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</row>
    <row r="296" spans="1:22" x14ac:dyDescent="0.25">
      <c r="A296" s="9"/>
      <c r="B296" s="9"/>
      <c r="C296" s="85"/>
      <c r="D296" s="85"/>
      <c r="E296" s="85"/>
      <c r="F296" s="85"/>
      <c r="G296" s="85"/>
      <c r="H296" s="86"/>
      <c r="I296" s="85"/>
      <c r="J296" s="85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</row>
    <row r="297" spans="1:22" x14ac:dyDescent="0.25">
      <c r="A297" s="9"/>
      <c r="B297" s="9"/>
      <c r="C297" s="85"/>
      <c r="D297" s="85"/>
      <c r="E297" s="85"/>
      <c r="F297" s="85"/>
      <c r="G297" s="85"/>
      <c r="H297" s="86"/>
      <c r="I297" s="85"/>
      <c r="J297" s="85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</row>
    <row r="298" spans="1:22" x14ac:dyDescent="0.25">
      <c r="A298" s="9"/>
      <c r="B298" s="9"/>
      <c r="C298" s="85"/>
      <c r="D298" s="85"/>
      <c r="E298" s="85"/>
      <c r="F298" s="85"/>
      <c r="G298" s="85"/>
      <c r="H298" s="86"/>
      <c r="I298" s="85"/>
      <c r="J298" s="85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</row>
    <row r="299" spans="1:22" x14ac:dyDescent="0.25">
      <c r="A299" s="9"/>
      <c r="B299" s="9"/>
      <c r="C299" s="85"/>
      <c r="D299" s="85"/>
      <c r="E299" s="85"/>
      <c r="F299" s="85"/>
      <c r="G299" s="85"/>
      <c r="H299" s="86"/>
      <c r="I299" s="85"/>
      <c r="J299" s="85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</row>
    <row r="300" spans="1:22" x14ac:dyDescent="0.25">
      <c r="A300" s="9"/>
      <c r="B300" s="9"/>
      <c r="C300" s="85"/>
      <c r="D300" s="85"/>
      <c r="E300" s="85"/>
      <c r="F300" s="85"/>
      <c r="G300" s="85"/>
      <c r="H300" s="86"/>
      <c r="I300" s="85"/>
      <c r="J300" s="85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</row>
    <row r="301" spans="1:22" x14ac:dyDescent="0.25">
      <c r="A301" s="9"/>
      <c r="B301" s="9"/>
      <c r="C301" s="85"/>
      <c r="D301" s="85"/>
      <c r="E301" s="85"/>
      <c r="F301" s="85"/>
      <c r="G301" s="85"/>
      <c r="H301" s="86"/>
      <c r="I301" s="85"/>
      <c r="J301" s="85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</row>
    <row r="302" spans="1:22" x14ac:dyDescent="0.25">
      <c r="A302" s="9"/>
      <c r="B302" s="9"/>
      <c r="C302" s="85"/>
      <c r="D302" s="85"/>
      <c r="E302" s="85"/>
      <c r="F302" s="85"/>
      <c r="G302" s="85"/>
      <c r="H302" s="86"/>
      <c r="I302" s="85"/>
      <c r="J302" s="85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</row>
    <row r="303" spans="1:22" x14ac:dyDescent="0.25">
      <c r="A303" s="9"/>
      <c r="B303" s="9"/>
      <c r="C303" s="85"/>
      <c r="D303" s="85"/>
      <c r="E303" s="85"/>
      <c r="F303" s="85"/>
      <c r="G303" s="85"/>
      <c r="H303" s="86"/>
      <c r="I303" s="85"/>
      <c r="J303" s="85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</row>
    <row r="304" spans="1:22" x14ac:dyDescent="0.25">
      <c r="A304" s="9"/>
      <c r="B304" s="9"/>
      <c r="C304" s="85"/>
      <c r="D304" s="85"/>
      <c r="E304" s="85"/>
      <c r="F304" s="85"/>
      <c r="G304" s="85"/>
      <c r="H304" s="86"/>
      <c r="I304" s="85"/>
      <c r="J304" s="85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</row>
    <row r="305" spans="1:22" x14ac:dyDescent="0.25">
      <c r="A305" s="9"/>
      <c r="B305" s="9"/>
      <c r="C305" s="85"/>
      <c r="D305" s="85"/>
      <c r="E305" s="85"/>
      <c r="F305" s="85"/>
      <c r="G305" s="85"/>
      <c r="H305" s="86"/>
      <c r="I305" s="85"/>
      <c r="J305" s="85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</row>
    <row r="306" spans="1:22" x14ac:dyDescent="0.25">
      <c r="A306" s="9"/>
      <c r="B306" s="9"/>
      <c r="C306" s="85"/>
      <c r="D306" s="85"/>
      <c r="E306" s="85"/>
      <c r="F306" s="85"/>
      <c r="G306" s="85"/>
      <c r="H306" s="86"/>
      <c r="I306" s="85"/>
      <c r="J306" s="85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</row>
    <row r="307" spans="1:22" x14ac:dyDescent="0.25">
      <c r="A307" s="9"/>
      <c r="B307" s="9"/>
      <c r="C307" s="85"/>
      <c r="D307" s="85"/>
      <c r="E307" s="85"/>
      <c r="F307" s="85"/>
      <c r="G307" s="85"/>
      <c r="H307" s="86"/>
      <c r="I307" s="85"/>
      <c r="J307" s="85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</row>
    <row r="308" spans="1:22" x14ac:dyDescent="0.25">
      <c r="A308" s="9"/>
      <c r="B308" s="9"/>
      <c r="C308" s="85"/>
      <c r="D308" s="85"/>
      <c r="E308" s="85"/>
      <c r="F308" s="85"/>
      <c r="G308" s="85"/>
      <c r="H308" s="86"/>
      <c r="I308" s="85"/>
      <c r="J308" s="85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</row>
    <row r="309" spans="1:22" x14ac:dyDescent="0.25">
      <c r="A309" s="9"/>
      <c r="B309" s="9"/>
      <c r="C309" s="85"/>
      <c r="D309" s="85"/>
      <c r="E309" s="85"/>
      <c r="F309" s="85"/>
      <c r="G309" s="85"/>
      <c r="H309" s="86"/>
      <c r="I309" s="85"/>
      <c r="J309" s="85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</row>
    <row r="310" spans="1:22" x14ac:dyDescent="0.25">
      <c r="A310" s="9"/>
      <c r="B310" s="9"/>
      <c r="C310" s="85"/>
      <c r="D310" s="85"/>
      <c r="E310" s="85"/>
      <c r="F310" s="85"/>
      <c r="G310" s="85"/>
      <c r="H310" s="86"/>
      <c r="I310" s="85"/>
      <c r="J310" s="85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</row>
    <row r="311" spans="1:22" x14ac:dyDescent="0.25">
      <c r="A311" s="9"/>
      <c r="B311" s="9"/>
      <c r="C311" s="85"/>
      <c r="D311" s="85"/>
      <c r="E311" s="85"/>
      <c r="F311" s="85"/>
      <c r="G311" s="85"/>
      <c r="H311" s="86"/>
      <c r="I311" s="85"/>
      <c r="J311" s="85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</row>
    <row r="312" spans="1:22" x14ac:dyDescent="0.25">
      <c r="A312" s="9"/>
      <c r="B312" s="9"/>
      <c r="C312" s="85"/>
      <c r="D312" s="85"/>
      <c r="E312" s="85"/>
      <c r="F312" s="85"/>
      <c r="G312" s="85"/>
      <c r="H312" s="86"/>
      <c r="I312" s="85"/>
      <c r="J312" s="85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</row>
    <row r="313" spans="1:22" x14ac:dyDescent="0.25">
      <c r="A313" s="9"/>
      <c r="B313" s="9"/>
      <c r="C313" s="85"/>
      <c r="D313" s="85"/>
      <c r="E313" s="85"/>
      <c r="F313" s="85"/>
      <c r="G313" s="85"/>
      <c r="H313" s="86"/>
      <c r="I313" s="85"/>
      <c r="J313" s="85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</row>
    <row r="314" spans="1:22" x14ac:dyDescent="0.25">
      <c r="A314" s="9"/>
      <c r="B314" s="9"/>
      <c r="C314" s="85"/>
      <c r="D314" s="85"/>
      <c r="E314" s="85"/>
      <c r="F314" s="85"/>
      <c r="G314" s="85"/>
      <c r="H314" s="86"/>
      <c r="I314" s="85"/>
      <c r="J314" s="85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</row>
    <row r="315" spans="1:22" x14ac:dyDescent="0.25">
      <c r="A315" s="9"/>
      <c r="B315" s="9"/>
      <c r="C315" s="85"/>
      <c r="D315" s="85"/>
      <c r="E315" s="85"/>
      <c r="F315" s="85"/>
      <c r="G315" s="85"/>
      <c r="H315" s="86"/>
      <c r="I315" s="85"/>
      <c r="J315" s="85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</row>
    <row r="316" spans="1:22" x14ac:dyDescent="0.25">
      <c r="A316" s="9"/>
      <c r="B316" s="9"/>
      <c r="C316" s="85"/>
      <c r="D316" s="85"/>
      <c r="E316" s="85"/>
      <c r="F316" s="85"/>
      <c r="G316" s="85"/>
      <c r="H316" s="86"/>
      <c r="I316" s="85"/>
      <c r="J316" s="85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</row>
    <row r="317" spans="1:22" x14ac:dyDescent="0.25">
      <c r="A317" s="9"/>
      <c r="B317" s="9"/>
      <c r="C317" s="85"/>
      <c r="D317" s="85"/>
      <c r="E317" s="85"/>
      <c r="F317" s="85"/>
      <c r="G317" s="85"/>
      <c r="H317" s="86"/>
      <c r="I317" s="85"/>
      <c r="J317" s="85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</row>
    <row r="318" spans="1:22" x14ac:dyDescent="0.25">
      <c r="A318" s="9"/>
      <c r="B318" s="9"/>
      <c r="C318" s="85"/>
      <c r="D318" s="85"/>
      <c r="E318" s="85"/>
      <c r="F318" s="85"/>
      <c r="G318" s="85"/>
      <c r="H318" s="86"/>
      <c r="I318" s="85"/>
      <c r="J318" s="85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</row>
    <row r="319" spans="1:22" x14ac:dyDescent="0.25">
      <c r="A319" s="9"/>
      <c r="B319" s="9"/>
      <c r="C319" s="85"/>
      <c r="D319" s="85"/>
      <c r="E319" s="85"/>
      <c r="F319" s="85"/>
      <c r="G319" s="85"/>
      <c r="H319" s="86"/>
      <c r="I319" s="85"/>
      <c r="J319" s="85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</row>
    <row r="320" spans="1:22" x14ac:dyDescent="0.25">
      <c r="A320" s="9"/>
      <c r="B320" s="9"/>
      <c r="C320" s="85"/>
      <c r="D320" s="85"/>
      <c r="E320" s="85"/>
      <c r="F320" s="85"/>
      <c r="G320" s="85"/>
      <c r="H320" s="86"/>
      <c r="I320" s="85"/>
      <c r="J320" s="85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</row>
    <row r="321" spans="1:22" x14ac:dyDescent="0.25">
      <c r="A321" s="9"/>
      <c r="B321" s="9"/>
      <c r="C321" s="85"/>
      <c r="D321" s="85"/>
      <c r="E321" s="85"/>
      <c r="F321" s="85"/>
      <c r="G321" s="85"/>
      <c r="H321" s="86"/>
      <c r="I321" s="85"/>
      <c r="J321" s="85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</row>
    <row r="322" spans="1:22" x14ac:dyDescent="0.25">
      <c r="A322" s="9"/>
      <c r="B322" s="9"/>
      <c r="C322" s="85"/>
      <c r="D322" s="85"/>
      <c r="E322" s="85"/>
      <c r="F322" s="85"/>
      <c r="G322" s="85"/>
      <c r="H322" s="86"/>
      <c r="I322" s="85"/>
      <c r="J322" s="85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</row>
    <row r="323" spans="1:22" x14ac:dyDescent="0.25">
      <c r="A323" s="9"/>
      <c r="B323" s="9"/>
      <c r="C323" s="85"/>
      <c r="D323" s="85"/>
      <c r="E323" s="85"/>
      <c r="F323" s="85"/>
      <c r="G323" s="85"/>
      <c r="H323" s="86"/>
      <c r="I323" s="85"/>
      <c r="J323" s="85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</row>
    <row r="324" spans="1:22" x14ac:dyDescent="0.25">
      <c r="A324" s="9"/>
      <c r="B324" s="9"/>
      <c r="C324" s="85"/>
      <c r="D324" s="85"/>
      <c r="E324" s="85"/>
      <c r="F324" s="85"/>
      <c r="G324" s="85"/>
      <c r="H324" s="86"/>
      <c r="I324" s="85"/>
      <c r="J324" s="85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</row>
    <row r="325" spans="1:22" x14ac:dyDescent="0.25">
      <c r="A325" s="9"/>
      <c r="B325" s="9"/>
      <c r="C325" s="85"/>
      <c r="D325" s="85"/>
      <c r="E325" s="85"/>
      <c r="F325" s="85"/>
      <c r="G325" s="85"/>
      <c r="H325" s="86"/>
      <c r="I325" s="85"/>
      <c r="J325" s="85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</row>
    <row r="326" spans="1:22" x14ac:dyDescent="0.25">
      <c r="A326" s="9"/>
      <c r="B326" s="9"/>
      <c r="C326" s="85"/>
      <c r="D326" s="85"/>
      <c r="E326" s="85"/>
      <c r="F326" s="85"/>
      <c r="G326" s="85"/>
      <c r="H326" s="86"/>
      <c r="I326" s="85"/>
      <c r="J326" s="85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</row>
    <row r="327" spans="1:22" x14ac:dyDescent="0.25">
      <c r="A327" s="9"/>
      <c r="B327" s="9"/>
      <c r="C327" s="85"/>
      <c r="D327" s="85"/>
      <c r="E327" s="85"/>
      <c r="F327" s="85"/>
      <c r="G327" s="85"/>
      <c r="H327" s="86"/>
      <c r="I327" s="85"/>
      <c r="J327" s="85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</row>
    <row r="328" spans="1:22" x14ac:dyDescent="0.25">
      <c r="A328" s="9"/>
      <c r="B328" s="9"/>
      <c r="C328" s="85"/>
      <c r="D328" s="85"/>
      <c r="E328" s="85"/>
      <c r="F328" s="85"/>
      <c r="G328" s="85"/>
      <c r="H328" s="86"/>
      <c r="I328" s="85"/>
      <c r="J328" s="85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</row>
    <row r="329" spans="1:22" x14ac:dyDescent="0.25">
      <c r="A329" s="9"/>
      <c r="B329" s="9"/>
      <c r="C329" s="85"/>
      <c r="D329" s="85"/>
      <c r="E329" s="85"/>
      <c r="F329" s="85"/>
      <c r="G329" s="85"/>
      <c r="H329" s="86"/>
      <c r="I329" s="85"/>
      <c r="J329" s="85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</row>
    <row r="330" spans="1:22" x14ac:dyDescent="0.25">
      <c r="A330" s="9"/>
      <c r="B330" s="9"/>
      <c r="C330" s="85"/>
      <c r="D330" s="85"/>
      <c r="E330" s="85"/>
      <c r="F330" s="85"/>
      <c r="G330" s="85"/>
      <c r="H330" s="86"/>
      <c r="I330" s="85"/>
      <c r="J330" s="85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</row>
    <row r="331" spans="1:22" x14ac:dyDescent="0.25">
      <c r="A331" s="9"/>
      <c r="B331" s="9"/>
      <c r="C331" s="85"/>
      <c r="D331" s="85"/>
      <c r="E331" s="85"/>
      <c r="F331" s="85"/>
      <c r="G331" s="85"/>
      <c r="H331" s="86"/>
      <c r="I331" s="85"/>
      <c r="J331" s="85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</row>
    <row r="332" spans="1:22" x14ac:dyDescent="0.25">
      <c r="A332" s="9"/>
      <c r="B332" s="9"/>
      <c r="C332" s="85"/>
      <c r="D332" s="85"/>
      <c r="E332" s="85"/>
      <c r="F332" s="85"/>
      <c r="G332" s="85"/>
      <c r="H332" s="86"/>
      <c r="I332" s="85"/>
      <c r="J332" s="85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</row>
    <row r="333" spans="1:22" x14ac:dyDescent="0.25">
      <c r="A333" s="9"/>
      <c r="B333" s="9"/>
      <c r="C333" s="85"/>
      <c r="D333" s="85"/>
      <c r="E333" s="85"/>
      <c r="F333" s="85"/>
      <c r="G333" s="85"/>
      <c r="H333" s="86"/>
      <c r="I333" s="85"/>
      <c r="J333" s="85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</row>
    <row r="334" spans="1:22" x14ac:dyDescent="0.25">
      <c r="A334" s="9"/>
      <c r="B334" s="9"/>
      <c r="C334" s="85"/>
      <c r="D334" s="85"/>
      <c r="E334" s="85"/>
      <c r="F334" s="85"/>
      <c r="G334" s="85"/>
      <c r="H334" s="86"/>
      <c r="I334" s="85"/>
      <c r="J334" s="85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</row>
    <row r="335" spans="1:22" x14ac:dyDescent="0.25">
      <c r="A335" s="9"/>
      <c r="B335" s="9"/>
      <c r="C335" s="85"/>
      <c r="D335" s="85"/>
      <c r="E335" s="85"/>
      <c r="F335" s="85"/>
      <c r="G335" s="85"/>
      <c r="H335" s="86"/>
      <c r="I335" s="85"/>
      <c r="J335" s="85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</row>
    <row r="336" spans="1:22" x14ac:dyDescent="0.25">
      <c r="A336" s="9"/>
      <c r="B336" s="9"/>
      <c r="C336" s="85"/>
      <c r="D336" s="85"/>
      <c r="E336" s="85"/>
      <c r="F336" s="85"/>
      <c r="G336" s="85"/>
      <c r="H336" s="86"/>
      <c r="I336" s="85"/>
      <c r="J336" s="85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</row>
    <row r="337" spans="1:22" x14ac:dyDescent="0.25">
      <c r="A337" s="9"/>
      <c r="B337" s="9"/>
      <c r="C337" s="85"/>
      <c r="D337" s="85"/>
      <c r="E337" s="85"/>
      <c r="F337" s="85"/>
      <c r="G337" s="85"/>
      <c r="H337" s="86"/>
      <c r="I337" s="85"/>
      <c r="J337" s="85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</row>
    <row r="338" spans="1:22" x14ac:dyDescent="0.25">
      <c r="A338" s="9"/>
      <c r="B338" s="9"/>
      <c r="C338" s="85"/>
      <c r="D338" s="85"/>
      <c r="E338" s="85"/>
      <c r="F338" s="85"/>
      <c r="G338" s="85"/>
      <c r="H338" s="86"/>
      <c r="I338" s="85"/>
      <c r="J338" s="85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</row>
    <row r="339" spans="1:22" x14ac:dyDescent="0.25">
      <c r="A339" s="9"/>
      <c r="B339" s="9"/>
      <c r="C339" s="85"/>
      <c r="D339" s="85"/>
      <c r="E339" s="85"/>
      <c r="F339" s="85"/>
      <c r="G339" s="85"/>
      <c r="H339" s="86"/>
      <c r="I339" s="85"/>
      <c r="J339" s="85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</row>
    <row r="340" spans="1:22" x14ac:dyDescent="0.25">
      <c r="A340" s="9"/>
      <c r="B340" s="9"/>
      <c r="C340" s="85"/>
      <c r="D340" s="85"/>
      <c r="E340" s="85"/>
      <c r="F340" s="85"/>
      <c r="G340" s="85"/>
      <c r="H340" s="86"/>
      <c r="I340" s="85"/>
      <c r="J340" s="85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</row>
    <row r="341" spans="1:22" x14ac:dyDescent="0.25">
      <c r="A341" s="9"/>
      <c r="B341" s="9"/>
      <c r="C341" s="85"/>
      <c r="D341" s="85"/>
      <c r="E341" s="85"/>
      <c r="F341" s="85"/>
      <c r="G341" s="85"/>
      <c r="H341" s="86"/>
      <c r="I341" s="85"/>
      <c r="J341" s="85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</row>
    <row r="342" spans="1:22" x14ac:dyDescent="0.25">
      <c r="A342" s="9"/>
      <c r="B342" s="9"/>
      <c r="C342" s="85"/>
      <c r="D342" s="85"/>
      <c r="E342" s="85"/>
      <c r="F342" s="85"/>
      <c r="G342" s="85"/>
      <c r="H342" s="86"/>
      <c r="I342" s="85"/>
      <c r="J342" s="85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</row>
    <row r="343" spans="1:22" x14ac:dyDescent="0.25">
      <c r="A343" s="9"/>
      <c r="B343" s="9"/>
      <c r="C343" s="85"/>
      <c r="D343" s="85"/>
      <c r="E343" s="85"/>
      <c r="F343" s="85"/>
      <c r="G343" s="85"/>
      <c r="H343" s="86"/>
      <c r="I343" s="85"/>
      <c r="J343" s="85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</row>
    <row r="344" spans="1:22" x14ac:dyDescent="0.25">
      <c r="A344" s="9"/>
      <c r="B344" s="9"/>
      <c r="C344" s="85"/>
      <c r="D344" s="85"/>
      <c r="E344" s="85"/>
      <c r="F344" s="85"/>
      <c r="G344" s="85"/>
      <c r="H344" s="86"/>
      <c r="I344" s="85"/>
      <c r="J344" s="85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</row>
    <row r="345" spans="1:22" x14ac:dyDescent="0.25">
      <c r="A345" s="9"/>
      <c r="B345" s="9"/>
      <c r="C345" s="85"/>
      <c r="D345" s="85"/>
      <c r="E345" s="85"/>
      <c r="F345" s="85"/>
      <c r="G345" s="85"/>
      <c r="H345" s="86"/>
      <c r="I345" s="85"/>
      <c r="J345" s="85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</row>
    <row r="346" spans="1:22" x14ac:dyDescent="0.25">
      <c r="A346" s="9"/>
      <c r="B346" s="9"/>
      <c r="C346" s="85"/>
      <c r="D346" s="85"/>
      <c r="E346" s="85"/>
      <c r="F346" s="85"/>
      <c r="G346" s="85"/>
      <c r="H346" s="86"/>
      <c r="I346" s="85"/>
      <c r="J346" s="85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</row>
    <row r="347" spans="1:22" x14ac:dyDescent="0.25">
      <c r="A347" s="9"/>
      <c r="B347" s="9"/>
      <c r="C347" s="85"/>
      <c r="D347" s="85"/>
      <c r="E347" s="85"/>
      <c r="F347" s="85"/>
      <c r="G347" s="85"/>
      <c r="H347" s="86"/>
      <c r="I347" s="85"/>
      <c r="J347" s="85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</row>
    <row r="348" spans="1:22" x14ac:dyDescent="0.25">
      <c r="A348" s="9"/>
      <c r="B348" s="9"/>
      <c r="C348" s="85"/>
      <c r="D348" s="85"/>
      <c r="E348" s="85"/>
      <c r="F348" s="85"/>
      <c r="G348" s="85"/>
      <c r="H348" s="86"/>
      <c r="I348" s="85"/>
      <c r="J348" s="85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</row>
    <row r="349" spans="1:22" x14ac:dyDescent="0.25">
      <c r="A349" s="9"/>
      <c r="B349" s="9"/>
      <c r="C349" s="85"/>
      <c r="D349" s="85"/>
      <c r="E349" s="85"/>
      <c r="F349" s="85"/>
      <c r="G349" s="85"/>
      <c r="H349" s="86"/>
      <c r="I349" s="85"/>
      <c r="J349" s="85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</row>
    <row r="350" spans="1:22" x14ac:dyDescent="0.25">
      <c r="A350" s="9"/>
      <c r="B350" s="9"/>
      <c r="C350" s="85"/>
      <c r="D350" s="85"/>
      <c r="E350" s="85"/>
      <c r="F350" s="85"/>
      <c r="G350" s="85"/>
      <c r="H350" s="86"/>
      <c r="I350" s="85"/>
      <c r="J350" s="85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</row>
    <row r="351" spans="1:22" x14ac:dyDescent="0.25">
      <c r="A351" s="9"/>
      <c r="B351" s="9"/>
      <c r="C351" s="85"/>
      <c r="D351" s="85"/>
      <c r="E351" s="85"/>
      <c r="F351" s="85"/>
      <c r="G351" s="85"/>
      <c r="H351" s="86"/>
      <c r="I351" s="85"/>
      <c r="J351" s="85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</row>
    <row r="352" spans="1:22" x14ac:dyDescent="0.25">
      <c r="A352" s="9"/>
      <c r="B352" s="9"/>
      <c r="C352" s="85"/>
      <c r="D352" s="85"/>
      <c r="E352" s="85"/>
      <c r="F352" s="85"/>
      <c r="G352" s="85"/>
      <c r="H352" s="86"/>
      <c r="I352" s="85"/>
      <c r="J352" s="85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</row>
    <row r="353" spans="1:22" x14ac:dyDescent="0.25">
      <c r="A353" s="9"/>
      <c r="B353" s="9"/>
      <c r="C353" s="85"/>
      <c r="D353" s="85"/>
      <c r="E353" s="85"/>
      <c r="F353" s="85"/>
      <c r="G353" s="85"/>
      <c r="H353" s="86"/>
      <c r="I353" s="85"/>
      <c r="J353" s="85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</row>
    <row r="354" spans="1:22" x14ac:dyDescent="0.25">
      <c r="A354" s="9"/>
      <c r="B354" s="9"/>
      <c r="C354" s="85"/>
      <c r="D354" s="85"/>
      <c r="E354" s="85"/>
      <c r="F354" s="85"/>
      <c r="G354" s="85"/>
      <c r="H354" s="86"/>
      <c r="I354" s="85"/>
      <c r="J354" s="85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</row>
    <row r="355" spans="1:22" x14ac:dyDescent="0.25">
      <c r="A355" s="9"/>
      <c r="B355" s="9"/>
      <c r="C355" s="85"/>
      <c r="D355" s="85"/>
      <c r="E355" s="85"/>
      <c r="F355" s="85"/>
      <c r="G355" s="85"/>
      <c r="H355" s="86"/>
      <c r="I355" s="85"/>
      <c r="J355" s="85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</row>
    <row r="356" spans="1:22" x14ac:dyDescent="0.25">
      <c r="A356" s="9"/>
      <c r="B356" s="9"/>
      <c r="C356" s="85"/>
      <c r="D356" s="85"/>
      <c r="E356" s="85"/>
      <c r="F356" s="85"/>
      <c r="G356" s="85"/>
      <c r="H356" s="86"/>
      <c r="I356" s="85"/>
      <c r="J356" s="85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</row>
    <row r="357" spans="1:22" x14ac:dyDescent="0.25">
      <c r="A357" s="9"/>
      <c r="B357" s="9"/>
      <c r="C357" s="85"/>
      <c r="D357" s="85"/>
      <c r="E357" s="85"/>
      <c r="F357" s="85"/>
      <c r="G357" s="85"/>
      <c r="H357" s="86"/>
      <c r="I357" s="85"/>
      <c r="J357" s="85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</row>
    <row r="358" spans="1:22" x14ac:dyDescent="0.25">
      <c r="A358" s="9"/>
      <c r="B358" s="9"/>
      <c r="C358" s="85"/>
      <c r="D358" s="85"/>
      <c r="E358" s="85"/>
      <c r="F358" s="85"/>
      <c r="G358" s="85"/>
      <c r="H358" s="86"/>
      <c r="I358" s="85"/>
      <c r="J358" s="85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</row>
    <row r="359" spans="1:22" x14ac:dyDescent="0.25">
      <c r="A359" s="9"/>
      <c r="B359" s="9"/>
      <c r="C359" s="85"/>
      <c r="D359" s="85"/>
      <c r="E359" s="85"/>
      <c r="F359" s="85"/>
      <c r="G359" s="85"/>
      <c r="H359" s="86"/>
      <c r="I359" s="85"/>
      <c r="J359" s="85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</row>
    <row r="360" spans="1:22" x14ac:dyDescent="0.25">
      <c r="A360" s="9"/>
      <c r="B360" s="9"/>
      <c r="C360" s="85"/>
      <c r="D360" s="85"/>
      <c r="E360" s="85"/>
      <c r="F360" s="85"/>
      <c r="G360" s="85"/>
      <c r="H360" s="86"/>
      <c r="I360" s="85"/>
      <c r="J360" s="85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</row>
    <row r="361" spans="1:22" x14ac:dyDescent="0.25">
      <c r="A361" s="9"/>
      <c r="B361" s="9"/>
      <c r="C361" s="85"/>
      <c r="D361" s="85"/>
      <c r="E361" s="85"/>
      <c r="F361" s="85"/>
      <c r="G361" s="85"/>
      <c r="H361" s="86"/>
      <c r="I361" s="85"/>
      <c r="J361" s="85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</row>
    <row r="362" spans="1:22" x14ac:dyDescent="0.25">
      <c r="A362" s="9"/>
      <c r="B362" s="9"/>
      <c r="C362" s="85"/>
      <c r="D362" s="85"/>
      <c r="E362" s="85"/>
      <c r="F362" s="85"/>
      <c r="G362" s="85"/>
      <c r="H362" s="86"/>
      <c r="I362" s="85"/>
      <c r="J362" s="85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</row>
    <row r="363" spans="1:22" x14ac:dyDescent="0.25">
      <c r="A363" s="9"/>
      <c r="B363" s="9"/>
      <c r="C363" s="85"/>
      <c r="D363" s="85"/>
      <c r="E363" s="85"/>
      <c r="F363" s="85"/>
      <c r="G363" s="85"/>
      <c r="H363" s="86"/>
      <c r="I363" s="85"/>
      <c r="J363" s="85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</row>
    <row r="364" spans="1:22" x14ac:dyDescent="0.25">
      <c r="A364" s="9"/>
      <c r="B364" s="9"/>
      <c r="C364" s="85"/>
      <c r="D364" s="85"/>
      <c r="E364" s="85"/>
      <c r="F364" s="85"/>
      <c r="G364" s="85"/>
      <c r="H364" s="86"/>
      <c r="I364" s="85"/>
      <c r="J364" s="85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</row>
    <row r="365" spans="1:22" x14ac:dyDescent="0.25">
      <c r="A365" s="9"/>
      <c r="B365" s="9"/>
      <c r="C365" s="85"/>
      <c r="D365" s="85"/>
      <c r="E365" s="85"/>
      <c r="F365" s="85"/>
      <c r="G365" s="85"/>
      <c r="H365" s="86"/>
      <c r="I365" s="85"/>
      <c r="J365" s="85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</row>
    <row r="366" spans="1:22" x14ac:dyDescent="0.25">
      <c r="A366" s="9"/>
      <c r="B366" s="9"/>
      <c r="C366" s="85"/>
      <c r="D366" s="85"/>
      <c r="E366" s="85"/>
      <c r="F366" s="85"/>
      <c r="G366" s="85"/>
      <c r="H366" s="86"/>
      <c r="I366" s="85"/>
      <c r="J366" s="85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</row>
    <row r="367" spans="1:22" x14ac:dyDescent="0.25">
      <c r="A367" s="9"/>
      <c r="B367" s="9"/>
      <c r="C367" s="85"/>
      <c r="D367" s="85"/>
      <c r="E367" s="85"/>
      <c r="F367" s="85"/>
      <c r="G367" s="85"/>
      <c r="H367" s="86"/>
      <c r="I367" s="85"/>
      <c r="J367" s="85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</row>
    <row r="368" spans="1:22" x14ac:dyDescent="0.25">
      <c r="A368" s="9"/>
      <c r="B368" s="9"/>
      <c r="C368" s="85"/>
      <c r="D368" s="85"/>
      <c r="E368" s="85"/>
      <c r="F368" s="85"/>
      <c r="G368" s="85"/>
      <c r="H368" s="86"/>
      <c r="I368" s="85"/>
      <c r="J368" s="85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</row>
    <row r="369" spans="1:22" x14ac:dyDescent="0.25">
      <c r="A369" s="9"/>
      <c r="B369" s="9"/>
      <c r="C369" s="85"/>
      <c r="D369" s="85"/>
      <c r="E369" s="85"/>
      <c r="F369" s="85"/>
      <c r="G369" s="85"/>
      <c r="H369" s="86"/>
      <c r="I369" s="85"/>
      <c r="J369" s="85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</row>
    <row r="370" spans="1:22" x14ac:dyDescent="0.25">
      <c r="A370" s="9"/>
      <c r="B370" s="9"/>
      <c r="C370" s="85"/>
      <c r="D370" s="85"/>
      <c r="E370" s="85"/>
      <c r="F370" s="85"/>
      <c r="G370" s="85"/>
      <c r="H370" s="86"/>
      <c r="I370" s="85"/>
      <c r="J370" s="85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</row>
    <row r="371" spans="1:22" x14ac:dyDescent="0.25">
      <c r="A371" s="9"/>
      <c r="B371" s="9"/>
      <c r="C371" s="85"/>
      <c r="D371" s="85"/>
      <c r="E371" s="85"/>
      <c r="F371" s="85"/>
      <c r="G371" s="85"/>
      <c r="H371" s="86"/>
      <c r="I371" s="85"/>
      <c r="J371" s="85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</row>
    <row r="372" spans="1:22" x14ac:dyDescent="0.25">
      <c r="A372" s="9"/>
      <c r="B372" s="9"/>
      <c r="C372" s="85"/>
      <c r="D372" s="85"/>
      <c r="E372" s="85"/>
      <c r="F372" s="85"/>
      <c r="G372" s="85"/>
      <c r="H372" s="86"/>
      <c r="I372" s="85"/>
      <c r="J372" s="85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</row>
    <row r="373" spans="1:22" x14ac:dyDescent="0.25">
      <c r="A373" s="9"/>
      <c r="B373" s="9"/>
      <c r="C373" s="85"/>
      <c r="D373" s="85"/>
      <c r="E373" s="85"/>
      <c r="F373" s="85"/>
      <c r="G373" s="85"/>
      <c r="H373" s="86"/>
      <c r="I373" s="85"/>
      <c r="J373" s="85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</row>
    <row r="374" spans="1:22" x14ac:dyDescent="0.25">
      <c r="A374" s="9"/>
      <c r="B374" s="9"/>
      <c r="C374" s="85"/>
      <c r="D374" s="85"/>
      <c r="E374" s="85"/>
      <c r="F374" s="85"/>
      <c r="G374" s="85"/>
      <c r="H374" s="86"/>
      <c r="I374" s="85"/>
      <c r="J374" s="85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</row>
    <row r="375" spans="1:22" x14ac:dyDescent="0.25">
      <c r="A375" s="9"/>
      <c r="B375" s="9"/>
      <c r="C375" s="85"/>
      <c r="D375" s="85"/>
      <c r="E375" s="85"/>
      <c r="F375" s="85"/>
      <c r="G375" s="85"/>
      <c r="H375" s="86"/>
      <c r="I375" s="85"/>
      <c r="J375" s="85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</row>
    <row r="376" spans="1:22" x14ac:dyDescent="0.25">
      <c r="A376" s="9"/>
      <c r="B376" s="9"/>
      <c r="C376" s="85"/>
      <c r="D376" s="85"/>
      <c r="E376" s="85"/>
      <c r="F376" s="85"/>
      <c r="G376" s="85"/>
      <c r="H376" s="86"/>
      <c r="I376" s="85"/>
      <c r="J376" s="85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</row>
    <row r="377" spans="1:22" x14ac:dyDescent="0.25">
      <c r="A377" s="9"/>
      <c r="B377" s="9"/>
      <c r="C377" s="85"/>
      <c r="D377" s="85"/>
      <c r="E377" s="85"/>
      <c r="F377" s="85"/>
      <c r="G377" s="85"/>
      <c r="H377" s="86"/>
      <c r="I377" s="85"/>
      <c r="J377" s="85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</row>
    <row r="378" spans="1:22" x14ac:dyDescent="0.25">
      <c r="A378" s="9"/>
      <c r="B378" s="9"/>
      <c r="C378" s="85"/>
      <c r="D378" s="85"/>
      <c r="E378" s="85"/>
      <c r="F378" s="85"/>
      <c r="G378" s="85"/>
      <c r="H378" s="86"/>
      <c r="I378" s="85"/>
      <c r="J378" s="85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</row>
    <row r="379" spans="1:22" x14ac:dyDescent="0.25">
      <c r="A379" s="9"/>
      <c r="B379" s="9"/>
      <c r="C379" s="85"/>
      <c r="D379" s="85"/>
      <c r="E379" s="85"/>
      <c r="F379" s="85"/>
      <c r="G379" s="85"/>
      <c r="H379" s="86"/>
      <c r="I379" s="85"/>
      <c r="J379" s="85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</row>
    <row r="380" spans="1:22" x14ac:dyDescent="0.25">
      <c r="A380" s="9"/>
      <c r="B380" s="9"/>
      <c r="C380" s="85"/>
      <c r="D380" s="85"/>
      <c r="E380" s="85"/>
      <c r="F380" s="85"/>
      <c r="G380" s="85"/>
      <c r="H380" s="86"/>
      <c r="I380" s="85"/>
      <c r="J380" s="85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</row>
    <row r="381" spans="1:22" x14ac:dyDescent="0.25">
      <c r="A381" s="9"/>
      <c r="B381" s="9"/>
      <c r="C381" s="85"/>
      <c r="D381" s="85"/>
      <c r="E381" s="85"/>
      <c r="F381" s="85"/>
      <c r="G381" s="85"/>
      <c r="H381" s="86"/>
      <c r="I381" s="85"/>
      <c r="J381" s="85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</row>
    <row r="382" spans="1:22" x14ac:dyDescent="0.25">
      <c r="A382" s="9"/>
      <c r="B382" s="9"/>
      <c r="C382" s="85"/>
      <c r="D382" s="85"/>
      <c r="E382" s="85"/>
      <c r="F382" s="85"/>
      <c r="G382" s="85"/>
      <c r="H382" s="86"/>
      <c r="I382" s="85"/>
      <c r="J382" s="85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</row>
    <row r="383" spans="1:22" x14ac:dyDescent="0.25">
      <c r="A383" s="9"/>
      <c r="B383" s="9"/>
      <c r="C383" s="85"/>
      <c r="D383" s="85"/>
      <c r="E383" s="85"/>
      <c r="F383" s="85"/>
      <c r="G383" s="85"/>
      <c r="H383" s="86"/>
      <c r="I383" s="85"/>
      <c r="J383" s="85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</row>
    <row r="384" spans="1:22" x14ac:dyDescent="0.25">
      <c r="A384" s="9"/>
      <c r="B384" s="9"/>
      <c r="C384" s="85"/>
      <c r="D384" s="85"/>
      <c r="E384" s="85"/>
      <c r="F384" s="85"/>
      <c r="G384" s="85"/>
      <c r="H384" s="86"/>
      <c r="I384" s="85"/>
      <c r="J384" s="85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</row>
    <row r="385" spans="1:22" x14ac:dyDescent="0.25">
      <c r="A385" s="9"/>
      <c r="B385" s="9"/>
      <c r="C385" s="85"/>
      <c r="D385" s="85"/>
      <c r="E385" s="85"/>
      <c r="F385" s="85"/>
      <c r="G385" s="85"/>
      <c r="H385" s="86"/>
      <c r="I385" s="85"/>
      <c r="J385" s="85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</row>
    <row r="386" spans="1:22" x14ac:dyDescent="0.25">
      <c r="A386" s="9"/>
      <c r="B386" s="9"/>
      <c r="C386" s="85"/>
      <c r="D386" s="85"/>
      <c r="E386" s="85"/>
      <c r="F386" s="85"/>
      <c r="G386" s="85"/>
      <c r="H386" s="86"/>
      <c r="I386" s="85"/>
      <c r="J386" s="85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</row>
    <row r="387" spans="1:22" x14ac:dyDescent="0.25">
      <c r="A387" s="9"/>
      <c r="B387" s="9"/>
      <c r="C387" s="85"/>
      <c r="D387" s="85"/>
      <c r="E387" s="85"/>
      <c r="F387" s="85"/>
      <c r="G387" s="85"/>
      <c r="H387" s="86"/>
      <c r="I387" s="85"/>
      <c r="J387" s="85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</row>
    <row r="388" spans="1:22" x14ac:dyDescent="0.25">
      <c r="A388" s="9"/>
      <c r="B388" s="9"/>
      <c r="C388" s="85"/>
      <c r="D388" s="85"/>
      <c r="E388" s="85"/>
      <c r="F388" s="85"/>
      <c r="G388" s="85"/>
      <c r="H388" s="86"/>
      <c r="I388" s="85"/>
      <c r="J388" s="85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</row>
    <row r="389" spans="1:22" x14ac:dyDescent="0.25">
      <c r="A389" s="9"/>
      <c r="B389" s="9"/>
      <c r="C389" s="85"/>
      <c r="D389" s="85"/>
      <c r="E389" s="85"/>
      <c r="F389" s="85"/>
      <c r="G389" s="85"/>
      <c r="H389" s="86"/>
      <c r="I389" s="85"/>
      <c r="J389" s="85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</row>
    <row r="390" spans="1:22" x14ac:dyDescent="0.25">
      <c r="A390" s="9"/>
      <c r="B390" s="9"/>
      <c r="C390" s="85"/>
      <c r="D390" s="85"/>
      <c r="E390" s="85"/>
      <c r="F390" s="85"/>
      <c r="G390" s="85"/>
      <c r="H390" s="86"/>
      <c r="I390" s="85"/>
      <c r="J390" s="85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</row>
    <row r="391" spans="1:22" x14ac:dyDescent="0.25">
      <c r="A391" s="9"/>
      <c r="B391" s="9"/>
      <c r="C391" s="85"/>
      <c r="D391" s="85"/>
      <c r="E391" s="85"/>
      <c r="F391" s="85"/>
      <c r="G391" s="85"/>
      <c r="H391" s="86"/>
      <c r="I391" s="85"/>
      <c r="J391" s="85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</row>
    <row r="392" spans="1:22" x14ac:dyDescent="0.25">
      <c r="A392" s="9"/>
      <c r="B392" s="9"/>
      <c r="C392" s="85"/>
      <c r="D392" s="85"/>
      <c r="E392" s="85"/>
      <c r="F392" s="85"/>
      <c r="G392" s="85"/>
      <c r="H392" s="86"/>
      <c r="I392" s="85"/>
      <c r="J392" s="85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</row>
    <row r="393" spans="1:22" x14ac:dyDescent="0.25">
      <c r="A393" s="9"/>
      <c r="B393" s="9"/>
      <c r="C393" s="85"/>
      <c r="D393" s="85"/>
      <c r="E393" s="85"/>
      <c r="F393" s="85"/>
      <c r="G393" s="85"/>
      <c r="H393" s="86"/>
      <c r="I393" s="85"/>
      <c r="J393" s="85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</row>
    <row r="394" spans="1:22" x14ac:dyDescent="0.25">
      <c r="A394" s="9"/>
      <c r="B394" s="9"/>
      <c r="C394" s="85"/>
      <c r="D394" s="85"/>
      <c r="E394" s="85"/>
      <c r="F394" s="85"/>
      <c r="G394" s="85"/>
      <c r="H394" s="86"/>
      <c r="I394" s="85"/>
      <c r="J394" s="85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</row>
    <row r="395" spans="1:22" x14ac:dyDescent="0.25">
      <c r="A395" s="9"/>
      <c r="B395" s="9"/>
      <c r="C395" s="85"/>
      <c r="D395" s="85"/>
      <c r="E395" s="85"/>
      <c r="F395" s="85"/>
      <c r="G395" s="85"/>
      <c r="H395" s="86"/>
      <c r="I395" s="85"/>
      <c r="J395" s="85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</row>
    <row r="396" spans="1:22" x14ac:dyDescent="0.25">
      <c r="A396" s="9"/>
      <c r="B396" s="9"/>
      <c r="C396" s="85"/>
      <c r="D396" s="85"/>
      <c r="E396" s="85"/>
      <c r="F396" s="85"/>
      <c r="G396" s="85"/>
      <c r="H396" s="86"/>
      <c r="I396" s="85"/>
      <c r="J396" s="85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</row>
    <row r="397" spans="1:22" x14ac:dyDescent="0.25">
      <c r="A397" s="9"/>
      <c r="B397" s="9"/>
      <c r="C397" s="85"/>
      <c r="D397" s="85"/>
      <c r="E397" s="85"/>
      <c r="F397" s="85"/>
      <c r="G397" s="85"/>
      <c r="H397" s="86"/>
      <c r="I397" s="85"/>
      <c r="J397" s="85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</row>
    <row r="398" spans="1:22" x14ac:dyDescent="0.25">
      <c r="A398" s="9"/>
      <c r="B398" s="9"/>
      <c r="C398" s="85"/>
      <c r="D398" s="85"/>
      <c r="E398" s="85"/>
      <c r="F398" s="85"/>
      <c r="G398" s="85"/>
      <c r="H398" s="86"/>
      <c r="I398" s="85"/>
      <c r="J398" s="85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</row>
    <row r="399" spans="1:22" x14ac:dyDescent="0.25">
      <c r="A399" s="9"/>
      <c r="B399" s="9"/>
      <c r="C399" s="85"/>
      <c r="D399" s="85"/>
      <c r="E399" s="85"/>
      <c r="F399" s="85"/>
      <c r="G399" s="85"/>
      <c r="H399" s="86"/>
      <c r="I399" s="85"/>
      <c r="J399" s="85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</row>
    <row r="400" spans="1:22" x14ac:dyDescent="0.25">
      <c r="A400" s="9"/>
      <c r="B400" s="9"/>
      <c r="C400" s="85"/>
      <c r="D400" s="85"/>
      <c r="E400" s="85"/>
      <c r="F400" s="85"/>
      <c r="G400" s="85"/>
      <c r="H400" s="86"/>
      <c r="I400" s="85"/>
      <c r="J400" s="85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</row>
    <row r="401" spans="1:22" x14ac:dyDescent="0.25">
      <c r="A401" s="9"/>
      <c r="B401" s="9"/>
      <c r="C401" s="85"/>
      <c r="D401" s="85"/>
      <c r="E401" s="85"/>
      <c r="F401" s="85"/>
      <c r="G401" s="85"/>
      <c r="H401" s="86"/>
      <c r="I401" s="85"/>
      <c r="J401" s="85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</row>
    <row r="402" spans="1:22" x14ac:dyDescent="0.25">
      <c r="A402" s="9"/>
      <c r="B402" s="9"/>
      <c r="C402" s="85"/>
      <c r="D402" s="85"/>
      <c r="E402" s="85"/>
      <c r="F402" s="85"/>
      <c r="G402" s="85"/>
      <c r="H402" s="86"/>
      <c r="I402" s="85"/>
      <c r="J402" s="85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</row>
    <row r="403" spans="1:22" x14ac:dyDescent="0.25">
      <c r="A403" s="9"/>
      <c r="B403" s="9"/>
      <c r="C403" s="85"/>
      <c r="D403" s="85"/>
      <c r="E403" s="85"/>
      <c r="F403" s="85"/>
      <c r="G403" s="85"/>
      <c r="H403" s="86"/>
      <c r="I403" s="85"/>
      <c r="J403" s="85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</row>
    <row r="404" spans="1:22" x14ac:dyDescent="0.25">
      <c r="A404" s="9"/>
      <c r="B404" s="9"/>
      <c r="C404" s="85"/>
      <c r="D404" s="85"/>
      <c r="E404" s="85"/>
      <c r="F404" s="85"/>
      <c r="G404" s="85"/>
      <c r="H404" s="86"/>
      <c r="I404" s="85"/>
      <c r="J404" s="85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</row>
    <row r="405" spans="1:22" x14ac:dyDescent="0.25">
      <c r="A405" s="9"/>
      <c r="B405" s="9"/>
      <c r="C405" s="85"/>
      <c r="D405" s="85"/>
      <c r="E405" s="85"/>
      <c r="F405" s="85"/>
      <c r="G405" s="85"/>
      <c r="H405" s="86"/>
      <c r="I405" s="85"/>
      <c r="J405" s="85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</row>
    <row r="406" spans="1:22" x14ac:dyDescent="0.25">
      <c r="A406" s="9"/>
      <c r="B406" s="9"/>
      <c r="C406" s="85"/>
      <c r="D406" s="85"/>
      <c r="E406" s="85"/>
      <c r="F406" s="85"/>
      <c r="G406" s="85"/>
      <c r="H406" s="86"/>
      <c r="I406" s="85"/>
      <c r="J406" s="85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</row>
    <row r="407" spans="1:22" x14ac:dyDescent="0.25">
      <c r="A407" s="9"/>
      <c r="B407" s="9"/>
      <c r="C407" s="85"/>
      <c r="D407" s="85"/>
      <c r="E407" s="85"/>
      <c r="F407" s="85"/>
      <c r="G407" s="85"/>
      <c r="H407" s="86"/>
      <c r="I407" s="85"/>
      <c r="J407" s="85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</row>
    <row r="408" spans="1:22" x14ac:dyDescent="0.25">
      <c r="A408" s="9"/>
      <c r="B408" s="9"/>
      <c r="C408" s="85"/>
      <c r="D408" s="85"/>
      <c r="E408" s="85"/>
      <c r="F408" s="85"/>
      <c r="G408" s="85"/>
      <c r="H408" s="86"/>
      <c r="I408" s="85"/>
      <c r="J408" s="85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</row>
    <row r="409" spans="1:22" x14ac:dyDescent="0.25">
      <c r="A409" s="9"/>
      <c r="B409" s="9"/>
      <c r="C409" s="85"/>
      <c r="D409" s="85"/>
      <c r="E409" s="85"/>
      <c r="F409" s="85"/>
      <c r="G409" s="85"/>
      <c r="H409" s="86"/>
      <c r="I409" s="85"/>
      <c r="J409" s="85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</row>
    <row r="410" spans="1:22" x14ac:dyDescent="0.25">
      <c r="A410" s="9"/>
      <c r="B410" s="9"/>
      <c r="C410" s="85"/>
      <c r="D410" s="85"/>
      <c r="E410" s="85"/>
      <c r="F410" s="85"/>
      <c r="G410" s="85"/>
      <c r="H410" s="86"/>
      <c r="I410" s="85"/>
      <c r="J410" s="85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</row>
    <row r="411" spans="1:22" x14ac:dyDescent="0.25">
      <c r="A411" s="9"/>
      <c r="B411" s="9"/>
      <c r="C411" s="85"/>
      <c r="D411" s="85"/>
      <c r="E411" s="85"/>
      <c r="F411" s="85"/>
      <c r="G411" s="85"/>
      <c r="H411" s="86"/>
      <c r="I411" s="85"/>
      <c r="J411" s="85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</row>
    <row r="412" spans="1:22" x14ac:dyDescent="0.25">
      <c r="A412" s="9"/>
      <c r="B412" s="9"/>
      <c r="C412" s="85"/>
      <c r="D412" s="85"/>
      <c r="E412" s="85"/>
      <c r="F412" s="85"/>
      <c r="G412" s="85"/>
      <c r="H412" s="86"/>
      <c r="I412" s="85"/>
      <c r="J412" s="85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</row>
    <row r="413" spans="1:22" x14ac:dyDescent="0.25">
      <c r="A413" s="9"/>
      <c r="B413" s="9"/>
      <c r="C413" s="85"/>
      <c r="D413" s="85"/>
      <c r="E413" s="85"/>
      <c r="F413" s="85"/>
      <c r="G413" s="85"/>
      <c r="H413" s="86"/>
      <c r="I413" s="85"/>
      <c r="J413" s="85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</row>
    <row r="414" spans="1:22" x14ac:dyDescent="0.25">
      <c r="A414" s="9"/>
      <c r="B414" s="9"/>
      <c r="C414" s="85"/>
      <c r="D414" s="85"/>
      <c r="E414" s="85"/>
      <c r="F414" s="85"/>
      <c r="G414" s="85"/>
      <c r="H414" s="86"/>
      <c r="I414" s="85"/>
      <c r="J414" s="85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</row>
    <row r="415" spans="1:22" x14ac:dyDescent="0.25">
      <c r="A415" s="9"/>
      <c r="B415" s="9"/>
      <c r="C415" s="85"/>
      <c r="D415" s="85"/>
      <c r="E415" s="85"/>
      <c r="F415" s="85"/>
      <c r="G415" s="85"/>
      <c r="H415" s="86"/>
      <c r="I415" s="85"/>
      <c r="J415" s="85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</row>
    <row r="416" spans="1:22" x14ac:dyDescent="0.25">
      <c r="A416" s="9"/>
      <c r="B416" s="9"/>
      <c r="C416" s="85"/>
      <c r="D416" s="85"/>
      <c r="E416" s="85"/>
      <c r="F416" s="85"/>
      <c r="G416" s="85"/>
      <c r="H416" s="86"/>
      <c r="I416" s="85"/>
      <c r="J416" s="85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</row>
    <row r="417" spans="1:22" x14ac:dyDescent="0.25">
      <c r="A417" s="9"/>
      <c r="B417" s="9"/>
      <c r="C417" s="85"/>
      <c r="D417" s="85"/>
      <c r="E417" s="85"/>
      <c r="F417" s="85"/>
      <c r="G417" s="85"/>
      <c r="H417" s="86"/>
      <c r="I417" s="85"/>
      <c r="J417" s="85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</row>
    <row r="418" spans="1:22" x14ac:dyDescent="0.25">
      <c r="A418" s="9"/>
      <c r="B418" s="9"/>
      <c r="C418" s="85"/>
      <c r="D418" s="85"/>
      <c r="E418" s="85"/>
      <c r="F418" s="85"/>
      <c r="G418" s="85"/>
      <c r="H418" s="86"/>
      <c r="I418" s="85"/>
      <c r="J418" s="85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</row>
    <row r="419" spans="1:22" x14ac:dyDescent="0.25">
      <c r="A419" s="9"/>
      <c r="B419" s="9"/>
      <c r="C419" s="85"/>
      <c r="D419" s="85"/>
      <c r="E419" s="85"/>
      <c r="F419" s="85"/>
      <c r="G419" s="85"/>
      <c r="H419" s="86"/>
      <c r="I419" s="85"/>
      <c r="J419" s="85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</row>
    <row r="420" spans="1:22" x14ac:dyDescent="0.25">
      <c r="A420" s="9"/>
      <c r="B420" s="9"/>
      <c r="C420" s="85"/>
      <c r="D420" s="85"/>
      <c r="E420" s="85"/>
      <c r="F420" s="85"/>
      <c r="G420" s="85"/>
      <c r="H420" s="86"/>
      <c r="I420" s="85"/>
      <c r="J420" s="85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</row>
    <row r="421" spans="1:22" x14ac:dyDescent="0.25">
      <c r="A421" s="9"/>
      <c r="B421" s="9"/>
      <c r="C421" s="85"/>
      <c r="D421" s="85"/>
      <c r="E421" s="85"/>
      <c r="F421" s="85"/>
      <c r="G421" s="85"/>
      <c r="H421" s="86"/>
      <c r="I421" s="85"/>
      <c r="J421" s="85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</row>
    <row r="422" spans="1:22" x14ac:dyDescent="0.25">
      <c r="A422" s="9"/>
      <c r="B422" s="9"/>
      <c r="C422" s="85"/>
      <c r="D422" s="85"/>
      <c r="E422" s="85"/>
      <c r="F422" s="85"/>
      <c r="G422" s="85"/>
      <c r="H422" s="86"/>
      <c r="I422" s="85"/>
      <c r="J422" s="85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</row>
    <row r="423" spans="1:22" x14ac:dyDescent="0.25">
      <c r="A423" s="9"/>
      <c r="B423" s="9"/>
      <c r="C423" s="85"/>
      <c r="D423" s="85"/>
      <c r="E423" s="85"/>
      <c r="F423" s="85"/>
      <c r="G423" s="85"/>
      <c r="H423" s="86"/>
      <c r="I423" s="85"/>
      <c r="J423" s="85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</row>
    <row r="424" spans="1:22" x14ac:dyDescent="0.25">
      <c r="A424" s="9"/>
      <c r="B424" s="9"/>
      <c r="C424" s="85"/>
      <c r="D424" s="85"/>
      <c r="E424" s="85"/>
      <c r="F424" s="85"/>
      <c r="G424" s="85"/>
      <c r="H424" s="86"/>
      <c r="I424" s="85"/>
      <c r="J424" s="85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</row>
    <row r="425" spans="1:22" x14ac:dyDescent="0.25">
      <c r="A425" s="9"/>
      <c r="B425" s="9"/>
      <c r="C425" s="85"/>
      <c r="D425" s="85"/>
      <c r="E425" s="85"/>
      <c r="F425" s="85"/>
      <c r="G425" s="85"/>
      <c r="H425" s="86"/>
      <c r="I425" s="85"/>
      <c r="J425" s="85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</row>
    <row r="426" spans="1:22" x14ac:dyDescent="0.25">
      <c r="A426" s="9"/>
      <c r="B426" s="9"/>
      <c r="C426" s="85"/>
      <c r="D426" s="85"/>
      <c r="E426" s="85"/>
      <c r="F426" s="85"/>
      <c r="G426" s="85"/>
      <c r="H426" s="86"/>
      <c r="I426" s="85"/>
      <c r="J426" s="85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</row>
    <row r="427" spans="1:22" x14ac:dyDescent="0.25">
      <c r="A427" s="9"/>
      <c r="B427" s="9"/>
      <c r="C427" s="85"/>
      <c r="D427" s="85"/>
      <c r="E427" s="85"/>
      <c r="F427" s="85"/>
      <c r="G427" s="85"/>
      <c r="H427" s="86"/>
      <c r="I427" s="85"/>
      <c r="J427" s="85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</row>
    <row r="428" spans="1:22" x14ac:dyDescent="0.25">
      <c r="A428" s="9"/>
      <c r="B428" s="9"/>
      <c r="C428" s="85"/>
      <c r="D428" s="85"/>
      <c r="E428" s="85"/>
      <c r="F428" s="85"/>
      <c r="G428" s="85"/>
      <c r="H428" s="86"/>
      <c r="I428" s="85"/>
      <c r="J428" s="85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</row>
    <row r="429" spans="1:22" x14ac:dyDescent="0.25">
      <c r="A429" s="9"/>
      <c r="B429" s="9"/>
      <c r="C429" s="85"/>
      <c r="D429" s="85"/>
      <c r="E429" s="85"/>
      <c r="F429" s="85"/>
      <c r="G429" s="85"/>
      <c r="H429" s="86"/>
      <c r="I429" s="85"/>
      <c r="J429" s="85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</row>
    <row r="430" spans="1:22" x14ac:dyDescent="0.25">
      <c r="A430" s="9"/>
      <c r="B430" s="9"/>
      <c r="C430" s="85"/>
      <c r="D430" s="85"/>
      <c r="E430" s="85"/>
      <c r="F430" s="85"/>
      <c r="G430" s="85"/>
      <c r="H430" s="86"/>
      <c r="I430" s="85"/>
      <c r="J430" s="85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</row>
    <row r="431" spans="1:22" x14ac:dyDescent="0.25">
      <c r="A431" s="9"/>
      <c r="B431" s="9"/>
      <c r="C431" s="85"/>
      <c r="D431" s="85"/>
      <c r="E431" s="85"/>
      <c r="F431" s="85"/>
      <c r="G431" s="85"/>
      <c r="H431" s="86"/>
      <c r="I431" s="85"/>
      <c r="J431" s="85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</row>
    <row r="432" spans="1:22" x14ac:dyDescent="0.25">
      <c r="A432" s="9"/>
      <c r="B432" s="9"/>
      <c r="C432" s="85"/>
      <c r="D432" s="85"/>
      <c r="E432" s="85"/>
      <c r="F432" s="85"/>
      <c r="G432" s="85"/>
      <c r="H432" s="86"/>
      <c r="I432" s="85"/>
      <c r="J432" s="85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</row>
    <row r="433" spans="1:22" x14ac:dyDescent="0.25">
      <c r="A433" s="9"/>
      <c r="B433" s="9"/>
      <c r="C433" s="85"/>
      <c r="D433" s="85"/>
      <c r="E433" s="85"/>
      <c r="F433" s="85"/>
      <c r="G433" s="85"/>
      <c r="H433" s="86"/>
      <c r="I433" s="85"/>
      <c r="J433" s="85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</row>
    <row r="434" spans="1:22" x14ac:dyDescent="0.25">
      <c r="A434" s="9"/>
      <c r="B434" s="9"/>
      <c r="C434" s="85"/>
      <c r="D434" s="85"/>
      <c r="E434" s="85"/>
      <c r="F434" s="85"/>
      <c r="G434" s="85"/>
      <c r="H434" s="86"/>
      <c r="I434" s="85"/>
      <c r="J434" s="85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</row>
    <row r="435" spans="1:22" x14ac:dyDescent="0.25">
      <c r="A435" s="9"/>
      <c r="B435" s="9"/>
      <c r="C435" s="85"/>
      <c r="D435" s="85"/>
      <c r="E435" s="85"/>
      <c r="F435" s="85"/>
      <c r="G435" s="85"/>
      <c r="H435" s="86"/>
      <c r="I435" s="85"/>
      <c r="J435" s="85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</row>
    <row r="436" spans="1:22" x14ac:dyDescent="0.25">
      <c r="A436" s="9"/>
      <c r="B436" s="9"/>
      <c r="C436" s="85"/>
      <c r="D436" s="85"/>
      <c r="E436" s="85"/>
      <c r="F436" s="85"/>
      <c r="G436" s="85"/>
      <c r="H436" s="86"/>
      <c r="I436" s="85"/>
      <c r="J436" s="85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</row>
    <row r="437" spans="1:22" x14ac:dyDescent="0.25">
      <c r="A437" s="9"/>
      <c r="B437" s="9"/>
      <c r="C437" s="85"/>
      <c r="D437" s="85"/>
      <c r="E437" s="85"/>
      <c r="F437" s="85"/>
      <c r="G437" s="85"/>
      <c r="H437" s="86"/>
      <c r="I437" s="85"/>
      <c r="J437" s="85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</row>
    <row r="438" spans="1:22" x14ac:dyDescent="0.25">
      <c r="A438" s="9"/>
      <c r="B438" s="9"/>
      <c r="C438" s="85"/>
      <c r="D438" s="85"/>
      <c r="E438" s="85"/>
      <c r="F438" s="85"/>
      <c r="G438" s="85"/>
      <c r="H438" s="86"/>
      <c r="I438" s="85"/>
      <c r="J438" s="85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</row>
    <row r="439" spans="1:22" x14ac:dyDescent="0.25">
      <c r="A439" s="9"/>
      <c r="B439" s="9"/>
      <c r="C439" s="85"/>
      <c r="D439" s="85"/>
      <c r="E439" s="85"/>
      <c r="F439" s="85"/>
      <c r="G439" s="85"/>
      <c r="H439" s="86"/>
      <c r="I439" s="85"/>
      <c r="J439" s="85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</row>
    <row r="440" spans="1:22" x14ac:dyDescent="0.25">
      <c r="A440" s="9"/>
      <c r="B440" s="9"/>
      <c r="C440" s="85"/>
      <c r="D440" s="85"/>
      <c r="E440" s="85"/>
      <c r="F440" s="85"/>
      <c r="G440" s="85"/>
      <c r="H440" s="86"/>
      <c r="I440" s="85"/>
      <c r="J440" s="85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</row>
    <row r="441" spans="1:22" x14ac:dyDescent="0.25">
      <c r="A441" s="9"/>
      <c r="B441" s="9"/>
      <c r="C441" s="85"/>
      <c r="D441" s="85"/>
      <c r="E441" s="85"/>
      <c r="F441" s="85"/>
      <c r="G441" s="85"/>
      <c r="H441" s="86"/>
      <c r="I441" s="85"/>
      <c r="J441" s="85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</row>
    <row r="442" spans="1:22" x14ac:dyDescent="0.25">
      <c r="A442" s="9"/>
      <c r="B442" s="9"/>
      <c r="C442" s="85"/>
      <c r="D442" s="85"/>
      <c r="E442" s="85"/>
      <c r="F442" s="85"/>
      <c r="G442" s="85"/>
      <c r="H442" s="86"/>
      <c r="I442" s="85"/>
      <c r="J442" s="85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</row>
    <row r="443" spans="1:22" x14ac:dyDescent="0.25">
      <c r="A443" s="9"/>
      <c r="B443" s="9"/>
      <c r="C443" s="85"/>
      <c r="D443" s="85"/>
      <c r="E443" s="85"/>
      <c r="F443" s="85"/>
      <c r="G443" s="85"/>
      <c r="H443" s="86"/>
      <c r="I443" s="85"/>
      <c r="J443" s="85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</row>
    <row r="444" spans="1:22" x14ac:dyDescent="0.25">
      <c r="A444" s="9"/>
      <c r="B444" s="9"/>
      <c r="C444" s="85"/>
      <c r="D444" s="85"/>
      <c r="E444" s="85"/>
      <c r="F444" s="85"/>
      <c r="G444" s="85"/>
      <c r="H444" s="86"/>
      <c r="I444" s="85"/>
      <c r="J444" s="85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</row>
    <row r="445" spans="1:22" x14ac:dyDescent="0.25">
      <c r="A445" s="9"/>
      <c r="B445" s="9"/>
      <c r="C445" s="85"/>
      <c r="D445" s="85"/>
      <c r="E445" s="85"/>
      <c r="F445" s="85"/>
      <c r="G445" s="85"/>
      <c r="H445" s="86"/>
      <c r="I445" s="85"/>
      <c r="J445" s="85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</row>
    <row r="446" spans="1:22" x14ac:dyDescent="0.25">
      <c r="A446" s="9"/>
      <c r="B446" s="9"/>
      <c r="C446" s="85"/>
      <c r="D446" s="85"/>
      <c r="E446" s="85"/>
      <c r="F446" s="85"/>
      <c r="G446" s="85"/>
      <c r="H446" s="86"/>
      <c r="I446" s="85"/>
      <c r="J446" s="85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</row>
    <row r="447" spans="1:22" x14ac:dyDescent="0.25">
      <c r="A447" s="9"/>
      <c r="B447" s="9"/>
      <c r="C447" s="85"/>
      <c r="D447" s="85"/>
      <c r="E447" s="85"/>
      <c r="F447" s="85"/>
      <c r="G447" s="85"/>
      <c r="H447" s="86"/>
      <c r="I447" s="85"/>
      <c r="J447" s="85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</row>
    <row r="448" spans="1:22" x14ac:dyDescent="0.25">
      <c r="A448" s="9"/>
      <c r="B448" s="9"/>
      <c r="C448" s="85"/>
      <c r="D448" s="85"/>
      <c r="E448" s="85"/>
      <c r="F448" s="85"/>
      <c r="G448" s="85"/>
      <c r="H448" s="86"/>
      <c r="I448" s="85"/>
      <c r="J448" s="85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</row>
    <row r="449" spans="1:22" x14ac:dyDescent="0.25">
      <c r="A449" s="9"/>
      <c r="B449" s="9"/>
      <c r="C449" s="85"/>
      <c r="D449" s="85"/>
      <c r="E449" s="85"/>
      <c r="F449" s="85"/>
      <c r="G449" s="85"/>
      <c r="H449" s="86"/>
      <c r="I449" s="85"/>
      <c r="J449" s="85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</row>
    <row r="450" spans="1:22" x14ac:dyDescent="0.25">
      <c r="A450" s="9"/>
      <c r="B450" s="9"/>
      <c r="C450" s="85"/>
      <c r="D450" s="85"/>
      <c r="E450" s="85"/>
      <c r="F450" s="85"/>
      <c r="G450" s="85"/>
      <c r="H450" s="86"/>
      <c r="I450" s="85"/>
      <c r="J450" s="85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</row>
    <row r="451" spans="1:22" x14ac:dyDescent="0.25">
      <c r="A451" s="9"/>
      <c r="B451" s="9"/>
      <c r="C451" s="85"/>
      <c r="D451" s="85"/>
      <c r="E451" s="85"/>
      <c r="F451" s="85"/>
      <c r="G451" s="85"/>
      <c r="H451" s="86"/>
      <c r="I451" s="85"/>
      <c r="J451" s="85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</row>
    <row r="452" spans="1:22" x14ac:dyDescent="0.25">
      <c r="A452" s="9"/>
      <c r="B452" s="9"/>
      <c r="C452" s="85"/>
      <c r="D452" s="85"/>
      <c r="E452" s="85"/>
      <c r="F452" s="85"/>
      <c r="G452" s="85"/>
      <c r="H452" s="86"/>
      <c r="I452" s="85"/>
      <c r="J452" s="85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</row>
    <row r="453" spans="1:22" x14ac:dyDescent="0.25">
      <c r="A453" s="9"/>
      <c r="B453" s="9"/>
      <c r="C453" s="85"/>
      <c r="D453" s="85"/>
      <c r="E453" s="85"/>
      <c r="F453" s="85"/>
      <c r="G453" s="85"/>
      <c r="H453" s="86"/>
      <c r="I453" s="85"/>
      <c r="J453" s="85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</row>
    <row r="454" spans="1:22" x14ac:dyDescent="0.25">
      <c r="A454" s="9"/>
      <c r="B454" s="9"/>
      <c r="C454" s="85"/>
      <c r="D454" s="85"/>
      <c r="E454" s="85"/>
      <c r="F454" s="85"/>
      <c r="G454" s="85"/>
      <c r="H454" s="86"/>
      <c r="I454" s="85"/>
      <c r="J454" s="85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</row>
    <row r="455" spans="1:22" x14ac:dyDescent="0.25">
      <c r="A455" s="9"/>
      <c r="B455" s="9"/>
      <c r="C455" s="85"/>
      <c r="D455" s="85"/>
      <c r="E455" s="85"/>
      <c r="F455" s="85"/>
      <c r="G455" s="85"/>
      <c r="H455" s="86"/>
      <c r="I455" s="85"/>
      <c r="J455" s="85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</row>
    <row r="456" spans="1:22" x14ac:dyDescent="0.25">
      <c r="A456" s="9"/>
      <c r="B456" s="9"/>
      <c r="C456" s="85"/>
      <c r="D456" s="85"/>
      <c r="E456" s="85"/>
      <c r="F456" s="85"/>
      <c r="G456" s="85"/>
      <c r="H456" s="86"/>
      <c r="I456" s="85"/>
      <c r="J456" s="85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</row>
    <row r="457" spans="1:22" x14ac:dyDescent="0.25">
      <c r="A457" s="9"/>
      <c r="B457" s="9"/>
      <c r="C457" s="85"/>
      <c r="D457" s="85"/>
      <c r="E457" s="85"/>
      <c r="F457" s="85"/>
      <c r="G457" s="85"/>
      <c r="H457" s="86"/>
      <c r="I457" s="85"/>
      <c r="J457" s="85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</row>
    <row r="458" spans="1:22" x14ac:dyDescent="0.25">
      <c r="A458" s="9"/>
      <c r="B458" s="9"/>
      <c r="C458" s="85"/>
      <c r="D458" s="85"/>
      <c r="E458" s="85"/>
      <c r="F458" s="85"/>
      <c r="G458" s="85"/>
      <c r="H458" s="86"/>
      <c r="I458" s="85"/>
      <c r="J458" s="85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</row>
    <row r="459" spans="1:22" x14ac:dyDescent="0.25">
      <c r="A459" s="9"/>
      <c r="B459" s="9"/>
      <c r="C459" s="85"/>
      <c r="D459" s="85"/>
      <c r="E459" s="85"/>
      <c r="F459" s="85"/>
      <c r="G459" s="85"/>
      <c r="H459" s="86"/>
      <c r="I459" s="85"/>
      <c r="J459" s="85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</row>
    <row r="460" spans="1:22" x14ac:dyDescent="0.25">
      <c r="A460" s="9"/>
      <c r="B460" s="9"/>
      <c r="C460" s="85"/>
      <c r="D460" s="85"/>
      <c r="E460" s="85"/>
      <c r="F460" s="85"/>
      <c r="G460" s="85"/>
      <c r="H460" s="86"/>
      <c r="I460" s="85"/>
      <c r="J460" s="85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</row>
    <row r="461" spans="1:22" x14ac:dyDescent="0.25">
      <c r="A461" s="9"/>
      <c r="B461" s="9"/>
      <c r="C461" s="85"/>
      <c r="D461" s="85"/>
      <c r="E461" s="85"/>
      <c r="F461" s="85"/>
      <c r="G461" s="85"/>
      <c r="H461" s="86"/>
      <c r="I461" s="85"/>
      <c r="J461" s="85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</row>
    <row r="462" spans="1:22" x14ac:dyDescent="0.25">
      <c r="A462" s="9"/>
      <c r="B462" s="9"/>
      <c r="C462" s="85"/>
      <c r="D462" s="85"/>
      <c r="E462" s="85"/>
      <c r="F462" s="85"/>
      <c r="G462" s="85"/>
      <c r="H462" s="86"/>
      <c r="I462" s="85"/>
      <c r="J462" s="85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</row>
    <row r="463" spans="1:22" x14ac:dyDescent="0.25">
      <c r="A463" s="9"/>
      <c r="B463" s="9"/>
      <c r="C463" s="85"/>
      <c r="D463" s="85"/>
      <c r="E463" s="85"/>
      <c r="F463" s="85"/>
      <c r="G463" s="85"/>
      <c r="H463" s="86"/>
      <c r="I463" s="85"/>
      <c r="J463" s="85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</row>
    <row r="464" spans="1:22" x14ac:dyDescent="0.25">
      <c r="A464" s="9"/>
      <c r="B464" s="9"/>
      <c r="C464" s="85"/>
      <c r="D464" s="85"/>
      <c r="E464" s="85"/>
      <c r="F464" s="85"/>
      <c r="G464" s="85"/>
      <c r="H464" s="86"/>
      <c r="I464" s="85"/>
      <c r="J464" s="85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</row>
    <row r="465" spans="1:22" x14ac:dyDescent="0.25">
      <c r="A465" s="9"/>
      <c r="B465" s="9"/>
      <c r="C465" s="85"/>
      <c r="D465" s="85"/>
      <c r="E465" s="85"/>
      <c r="F465" s="85"/>
      <c r="G465" s="85"/>
      <c r="H465" s="86"/>
      <c r="I465" s="85"/>
      <c r="J465" s="85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</row>
    <row r="466" spans="1:22" x14ac:dyDescent="0.25">
      <c r="A466" s="9"/>
      <c r="B466" s="9"/>
      <c r="C466" s="85"/>
      <c r="D466" s="85"/>
      <c r="E466" s="85"/>
      <c r="F466" s="85"/>
      <c r="G466" s="85"/>
      <c r="H466" s="86"/>
      <c r="I466" s="85"/>
      <c r="J466" s="85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</row>
    <row r="467" spans="1:22" x14ac:dyDescent="0.25">
      <c r="A467" s="9"/>
      <c r="B467" s="9"/>
      <c r="C467" s="85"/>
      <c r="D467" s="85"/>
      <c r="E467" s="85"/>
      <c r="F467" s="85"/>
      <c r="G467" s="85"/>
      <c r="H467" s="86"/>
      <c r="I467" s="85"/>
      <c r="J467" s="85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</row>
    <row r="468" spans="1:22" x14ac:dyDescent="0.25">
      <c r="A468" s="9"/>
      <c r="B468" s="9"/>
      <c r="C468" s="85"/>
      <c r="D468" s="85"/>
      <c r="E468" s="85"/>
      <c r="F468" s="85"/>
      <c r="G468" s="85"/>
      <c r="H468" s="86"/>
      <c r="I468" s="85"/>
      <c r="J468" s="85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</row>
    <row r="469" spans="1:22" x14ac:dyDescent="0.25">
      <c r="A469" s="9"/>
      <c r="B469" s="9"/>
      <c r="C469" s="85"/>
      <c r="D469" s="85"/>
      <c r="E469" s="85"/>
      <c r="F469" s="85"/>
      <c r="G469" s="85"/>
      <c r="H469" s="86"/>
      <c r="I469" s="85"/>
      <c r="J469" s="85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</row>
    <row r="470" spans="1:22" x14ac:dyDescent="0.25">
      <c r="A470" s="9"/>
      <c r="B470" s="9"/>
      <c r="C470" s="85"/>
      <c r="D470" s="85"/>
      <c r="E470" s="85"/>
      <c r="F470" s="85"/>
      <c r="G470" s="85"/>
      <c r="H470" s="86"/>
      <c r="I470" s="85"/>
      <c r="J470" s="85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</row>
    <row r="471" spans="1:22" x14ac:dyDescent="0.25">
      <c r="A471" s="9"/>
      <c r="B471" s="9"/>
      <c r="C471" s="85"/>
      <c r="D471" s="85"/>
      <c r="E471" s="85"/>
      <c r="F471" s="85"/>
      <c r="G471" s="85"/>
      <c r="H471" s="86"/>
      <c r="I471" s="85"/>
      <c r="J471" s="85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</row>
    <row r="472" spans="1:22" x14ac:dyDescent="0.25">
      <c r="A472" s="9"/>
      <c r="B472" s="9"/>
      <c r="C472" s="85"/>
      <c r="D472" s="85"/>
      <c r="E472" s="85"/>
      <c r="F472" s="85"/>
      <c r="G472" s="85"/>
      <c r="H472" s="86"/>
      <c r="I472" s="85"/>
      <c r="J472" s="85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</row>
    <row r="473" spans="1:22" x14ac:dyDescent="0.25">
      <c r="A473" s="9"/>
      <c r="B473" s="9"/>
      <c r="C473" s="85"/>
      <c r="D473" s="85"/>
      <c r="E473" s="85"/>
      <c r="F473" s="85"/>
      <c r="G473" s="85"/>
      <c r="H473" s="86"/>
      <c r="I473" s="85"/>
      <c r="J473" s="85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</row>
    <row r="474" spans="1:22" x14ac:dyDescent="0.25">
      <c r="A474" s="9"/>
      <c r="B474" s="9"/>
      <c r="C474" s="85"/>
      <c r="D474" s="85"/>
      <c r="E474" s="85"/>
      <c r="F474" s="85"/>
      <c r="G474" s="85"/>
      <c r="H474" s="86"/>
      <c r="I474" s="85"/>
      <c r="J474" s="85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</row>
    <row r="475" spans="1:22" x14ac:dyDescent="0.25">
      <c r="A475" s="9"/>
      <c r="B475" s="9"/>
      <c r="C475" s="85"/>
      <c r="D475" s="85"/>
      <c r="E475" s="85"/>
      <c r="F475" s="85"/>
      <c r="G475" s="85"/>
      <c r="H475" s="86"/>
      <c r="I475" s="85"/>
      <c r="J475" s="85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</row>
    <row r="476" spans="1:22" x14ac:dyDescent="0.25">
      <c r="A476" s="9"/>
      <c r="B476" s="9"/>
      <c r="C476" s="85"/>
      <c r="D476" s="85"/>
      <c r="E476" s="85"/>
      <c r="F476" s="85"/>
      <c r="G476" s="85"/>
      <c r="H476" s="86"/>
      <c r="I476" s="85"/>
      <c r="J476" s="85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</row>
    <row r="477" spans="1:22" x14ac:dyDescent="0.25">
      <c r="A477" s="9"/>
      <c r="B477" s="9"/>
      <c r="C477" s="85"/>
      <c r="D477" s="85"/>
      <c r="E477" s="85"/>
      <c r="F477" s="85"/>
      <c r="G477" s="85"/>
      <c r="H477" s="86"/>
      <c r="I477" s="85"/>
      <c r="J477" s="85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</row>
    <row r="478" spans="1:22" x14ac:dyDescent="0.25">
      <c r="A478" s="9"/>
      <c r="B478" s="9"/>
      <c r="C478" s="85"/>
      <c r="D478" s="85"/>
      <c r="E478" s="85"/>
      <c r="F478" s="85"/>
      <c r="G478" s="85"/>
      <c r="H478" s="86"/>
      <c r="I478" s="85"/>
      <c r="J478" s="85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</row>
    <row r="479" spans="1:22" x14ac:dyDescent="0.25">
      <c r="A479" s="9"/>
      <c r="B479" s="9"/>
      <c r="C479" s="85"/>
      <c r="D479" s="85"/>
      <c r="E479" s="85"/>
      <c r="F479" s="85"/>
      <c r="G479" s="85"/>
      <c r="H479" s="86"/>
      <c r="I479" s="85"/>
      <c r="J479" s="85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</row>
    <row r="480" spans="1:22" x14ac:dyDescent="0.25">
      <c r="A480" s="9"/>
      <c r="B480" s="9"/>
      <c r="C480" s="85"/>
      <c r="D480" s="85"/>
      <c r="E480" s="85"/>
      <c r="F480" s="85"/>
      <c r="G480" s="85"/>
      <c r="H480" s="86"/>
      <c r="I480" s="85"/>
      <c r="J480" s="85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</row>
    <row r="481" spans="1:22" x14ac:dyDescent="0.25">
      <c r="A481" s="9"/>
      <c r="B481" s="9"/>
      <c r="C481" s="85"/>
      <c r="D481" s="85"/>
      <c r="E481" s="85"/>
      <c r="F481" s="85"/>
      <c r="G481" s="85"/>
      <c r="H481" s="86"/>
      <c r="I481" s="85"/>
      <c r="J481" s="85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</row>
    <row r="482" spans="1:22" x14ac:dyDescent="0.25">
      <c r="A482" s="9"/>
      <c r="B482" s="9"/>
      <c r="C482" s="85"/>
      <c r="D482" s="85"/>
      <c r="E482" s="85"/>
      <c r="F482" s="85"/>
      <c r="G482" s="85"/>
      <c r="H482" s="86"/>
      <c r="I482" s="85"/>
      <c r="J482" s="85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</row>
    <row r="483" spans="1:22" x14ac:dyDescent="0.25">
      <c r="A483" s="9"/>
      <c r="B483" s="9"/>
      <c r="C483" s="85"/>
      <c r="D483" s="85"/>
      <c r="E483" s="85"/>
      <c r="F483" s="85"/>
      <c r="G483" s="85"/>
      <c r="H483" s="86"/>
      <c r="I483" s="85"/>
      <c r="J483" s="85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</row>
    <row r="484" spans="1:22" x14ac:dyDescent="0.25">
      <c r="A484" s="9"/>
      <c r="B484" s="9"/>
      <c r="C484" s="85"/>
      <c r="D484" s="85"/>
      <c r="E484" s="85"/>
      <c r="F484" s="85"/>
      <c r="G484" s="85"/>
      <c r="H484" s="86"/>
      <c r="I484" s="85"/>
      <c r="J484" s="85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</row>
    <row r="485" spans="1:22" x14ac:dyDescent="0.25">
      <c r="A485" s="9"/>
      <c r="B485" s="9"/>
      <c r="C485" s="85"/>
      <c r="D485" s="85"/>
      <c r="E485" s="85"/>
      <c r="F485" s="85"/>
      <c r="G485" s="85"/>
      <c r="H485" s="86"/>
      <c r="I485" s="85"/>
      <c r="J485" s="85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</row>
    <row r="486" spans="1:22" x14ac:dyDescent="0.25">
      <c r="A486" s="9"/>
      <c r="B486" s="9"/>
      <c r="C486" s="85"/>
      <c r="D486" s="85"/>
      <c r="E486" s="85"/>
      <c r="F486" s="85"/>
      <c r="G486" s="85"/>
      <c r="H486" s="86"/>
      <c r="I486" s="85"/>
      <c r="J486" s="85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</row>
    <row r="487" spans="1:22" x14ac:dyDescent="0.25">
      <c r="A487" s="9"/>
      <c r="B487" s="9"/>
      <c r="C487" s="85"/>
      <c r="D487" s="85"/>
      <c r="E487" s="85"/>
      <c r="F487" s="85"/>
      <c r="G487" s="85"/>
      <c r="H487" s="86"/>
      <c r="I487" s="85"/>
      <c r="J487" s="85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</row>
    <row r="488" spans="1:22" x14ac:dyDescent="0.25">
      <c r="A488" s="9"/>
      <c r="B488" s="9"/>
      <c r="C488" s="85"/>
      <c r="D488" s="85"/>
      <c r="E488" s="85"/>
      <c r="F488" s="85"/>
      <c r="G488" s="85"/>
      <c r="H488" s="86"/>
      <c r="I488" s="85"/>
      <c r="J488" s="85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</row>
    <row r="489" spans="1:22" x14ac:dyDescent="0.25">
      <c r="A489" s="9"/>
      <c r="B489" s="9"/>
      <c r="C489" s="85"/>
      <c r="D489" s="85"/>
      <c r="E489" s="85"/>
      <c r="F489" s="85"/>
      <c r="G489" s="85"/>
      <c r="H489" s="86"/>
      <c r="I489" s="85"/>
      <c r="J489" s="85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</row>
    <row r="490" spans="1:22" x14ac:dyDescent="0.25">
      <c r="A490" s="9"/>
      <c r="B490" s="9"/>
      <c r="C490" s="85"/>
      <c r="D490" s="85"/>
      <c r="E490" s="85"/>
      <c r="F490" s="85"/>
      <c r="G490" s="85"/>
      <c r="H490" s="86"/>
      <c r="I490" s="85"/>
      <c r="J490" s="85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</row>
  </sheetData>
  <mergeCells count="323">
    <mergeCell ref="G56:G59"/>
    <mergeCell ref="C64:C67"/>
    <mergeCell ref="H25:H29"/>
    <mergeCell ref="I25:I29"/>
    <mergeCell ref="AB185:AB188"/>
    <mergeCell ref="K185:K188"/>
    <mergeCell ref="A158:A165"/>
    <mergeCell ref="C158:C161"/>
    <mergeCell ref="D158:D161"/>
    <mergeCell ref="E158:E161"/>
    <mergeCell ref="F158:F161"/>
    <mergeCell ref="G158:G161"/>
    <mergeCell ref="H158:H161"/>
    <mergeCell ref="I158:I161"/>
    <mergeCell ref="B158:B161"/>
    <mergeCell ref="E162:E165"/>
    <mergeCell ref="F162:F165"/>
    <mergeCell ref="G162:G165"/>
    <mergeCell ref="H162:H165"/>
    <mergeCell ref="I162:I165"/>
    <mergeCell ref="AB141:AB144"/>
    <mergeCell ref="K141:K144"/>
    <mergeCell ref="I34:I38"/>
    <mergeCell ref="G44:G48"/>
    <mergeCell ref="A1:K2"/>
    <mergeCell ref="A5:A12"/>
    <mergeCell ref="B5:B8"/>
    <mergeCell ref="C5:C8"/>
    <mergeCell ref="D5:D8"/>
    <mergeCell ref="E5:E8"/>
    <mergeCell ref="F5:F8"/>
    <mergeCell ref="G5:G8"/>
    <mergeCell ref="H5:H8"/>
    <mergeCell ref="I5:I8"/>
    <mergeCell ref="B9:B12"/>
    <mergeCell ref="C9:C12"/>
    <mergeCell ref="D9:D12"/>
    <mergeCell ref="E9:E12"/>
    <mergeCell ref="F9:F12"/>
    <mergeCell ref="G9:G12"/>
    <mergeCell ref="H9:H12"/>
    <mergeCell ref="I9:I12"/>
    <mergeCell ref="I175:I178"/>
    <mergeCell ref="E171:E174"/>
    <mergeCell ref="F171:F174"/>
    <mergeCell ref="G171:G174"/>
    <mergeCell ref="H171:H174"/>
    <mergeCell ref="A95:A99"/>
    <mergeCell ref="G95:G99"/>
    <mergeCell ref="H95:H99"/>
    <mergeCell ref="B83:B86"/>
    <mergeCell ref="A79:A86"/>
    <mergeCell ref="B79:B82"/>
    <mergeCell ref="C79:C82"/>
    <mergeCell ref="D79:D82"/>
    <mergeCell ref="E79:E82"/>
    <mergeCell ref="D95:D99"/>
    <mergeCell ref="E95:E99"/>
    <mergeCell ref="F95:F99"/>
    <mergeCell ref="H79:H82"/>
    <mergeCell ref="C88:C91"/>
    <mergeCell ref="D88:D91"/>
    <mergeCell ref="E88:E91"/>
    <mergeCell ref="B95:B99"/>
    <mergeCell ref="C95:C99"/>
    <mergeCell ref="C83:C86"/>
    <mergeCell ref="A185:A192"/>
    <mergeCell ref="B185:B188"/>
    <mergeCell ref="C185:C188"/>
    <mergeCell ref="C175:C178"/>
    <mergeCell ref="D175:D178"/>
    <mergeCell ref="E175:E178"/>
    <mergeCell ref="F175:F178"/>
    <mergeCell ref="G175:G178"/>
    <mergeCell ref="H175:H178"/>
    <mergeCell ref="C150:C153"/>
    <mergeCell ref="D150:D153"/>
    <mergeCell ref="E150:E153"/>
    <mergeCell ref="B155:C155"/>
    <mergeCell ref="A134:K134"/>
    <mergeCell ref="A135:K135"/>
    <mergeCell ref="A136:K136"/>
    <mergeCell ref="A137:K137"/>
    <mergeCell ref="G141:G144"/>
    <mergeCell ref="H141:H144"/>
    <mergeCell ref="I141:I144"/>
    <mergeCell ref="E141:E144"/>
    <mergeCell ref="F141:F144"/>
    <mergeCell ref="B138:C138"/>
    <mergeCell ref="C146:C149"/>
    <mergeCell ref="D146:D149"/>
    <mergeCell ref="E146:E149"/>
    <mergeCell ref="F146:F149"/>
    <mergeCell ref="B123:B127"/>
    <mergeCell ref="C123:C127"/>
    <mergeCell ref="D123:D127"/>
    <mergeCell ref="E123:E127"/>
    <mergeCell ref="F123:F127"/>
    <mergeCell ref="L3:M3"/>
    <mergeCell ref="N3:O3"/>
    <mergeCell ref="P3:Q3"/>
    <mergeCell ref="R3:V3"/>
    <mergeCell ref="F189:F192"/>
    <mergeCell ref="G189:G192"/>
    <mergeCell ref="H189:H192"/>
    <mergeCell ref="I189:I192"/>
    <mergeCell ref="K189:K192"/>
    <mergeCell ref="I83:I86"/>
    <mergeCell ref="H123:H127"/>
    <mergeCell ref="H56:H59"/>
    <mergeCell ref="I56:I59"/>
    <mergeCell ref="J175:J178"/>
    <mergeCell ref="F150:F153"/>
    <mergeCell ref="G150:G153"/>
    <mergeCell ref="H150:H153"/>
    <mergeCell ref="I150:I153"/>
    <mergeCell ref="C145:AB145"/>
    <mergeCell ref="C166:AB166"/>
    <mergeCell ref="N156:O156"/>
    <mergeCell ref="P156:Q156"/>
    <mergeCell ref="R156:V156"/>
    <mergeCell ref="W156:AA156"/>
    <mergeCell ref="A25:A54"/>
    <mergeCell ref="B49:B53"/>
    <mergeCell ref="C49:C53"/>
    <mergeCell ref="D44:D48"/>
    <mergeCell ref="E44:E48"/>
    <mergeCell ref="C39:C43"/>
    <mergeCell ref="B44:B48"/>
    <mergeCell ref="C44:C48"/>
    <mergeCell ref="F44:F48"/>
    <mergeCell ref="F30:F33"/>
    <mergeCell ref="D34:D38"/>
    <mergeCell ref="E34:E38"/>
    <mergeCell ref="F34:F38"/>
    <mergeCell ref="F39:F43"/>
    <mergeCell ref="B30:B33"/>
    <mergeCell ref="C30:C33"/>
    <mergeCell ref="B34:B38"/>
    <mergeCell ref="C34:C38"/>
    <mergeCell ref="F25:F29"/>
    <mergeCell ref="B39:B43"/>
    <mergeCell ref="B25:B29"/>
    <mergeCell ref="C25:C29"/>
    <mergeCell ref="D25:D29"/>
    <mergeCell ref="E25:E29"/>
    <mergeCell ref="W3:AA3"/>
    <mergeCell ref="L23:M23"/>
    <mergeCell ref="N23:O23"/>
    <mergeCell ref="P23:Q23"/>
    <mergeCell ref="R23:V23"/>
    <mergeCell ref="W23:AA23"/>
    <mergeCell ref="L77:M77"/>
    <mergeCell ref="N77:O77"/>
    <mergeCell ref="P77:Q77"/>
    <mergeCell ref="R77:V77"/>
    <mergeCell ref="W77:AA77"/>
    <mergeCell ref="C13:AB13"/>
    <mergeCell ref="C56:C59"/>
    <mergeCell ref="D56:D59"/>
    <mergeCell ref="E56:E59"/>
    <mergeCell ref="F56:F59"/>
    <mergeCell ref="I30:I33"/>
    <mergeCell ref="D49:D53"/>
    <mergeCell ref="E49:E53"/>
    <mergeCell ref="F49:F53"/>
    <mergeCell ref="G49:G53"/>
    <mergeCell ref="H49:H53"/>
    <mergeCell ref="I49:I53"/>
    <mergeCell ref="D30:D33"/>
    <mergeCell ref="C55:AB55"/>
    <mergeCell ref="C14:C17"/>
    <mergeCell ref="D14:D17"/>
    <mergeCell ref="E14:E17"/>
    <mergeCell ref="F14:F17"/>
    <mergeCell ref="G14:G17"/>
    <mergeCell ref="H14:H17"/>
    <mergeCell ref="I14:I17"/>
    <mergeCell ref="C18:C21"/>
    <mergeCell ref="D18:D21"/>
    <mergeCell ref="E18:E21"/>
    <mergeCell ref="F18:F21"/>
    <mergeCell ref="G18:G21"/>
    <mergeCell ref="H18:H21"/>
    <mergeCell ref="I18:I21"/>
    <mergeCell ref="E30:E33"/>
    <mergeCell ref="G30:G33"/>
    <mergeCell ref="H30:H33"/>
    <mergeCell ref="G34:G38"/>
    <mergeCell ref="H34:H38"/>
    <mergeCell ref="G25:G29"/>
    <mergeCell ref="H44:H48"/>
    <mergeCell ref="I44:I48"/>
    <mergeCell ref="I79:I82"/>
    <mergeCell ref="L93:M93"/>
    <mergeCell ref="N93:O93"/>
    <mergeCell ref="C60:C63"/>
    <mergeCell ref="D60:D63"/>
    <mergeCell ref="E60:E63"/>
    <mergeCell ref="F60:F63"/>
    <mergeCell ref="H60:H63"/>
    <mergeCell ref="I60:I63"/>
    <mergeCell ref="G60:G63"/>
    <mergeCell ref="B76:C76"/>
    <mergeCell ref="G88:G91"/>
    <mergeCell ref="D83:D86"/>
    <mergeCell ref="E83:E86"/>
    <mergeCell ref="F79:F82"/>
    <mergeCell ref="G79:G82"/>
    <mergeCell ref="F88:F91"/>
    <mergeCell ref="C129:C133"/>
    <mergeCell ref="D129:D133"/>
    <mergeCell ref="E129:E133"/>
    <mergeCell ref="D64:D67"/>
    <mergeCell ref="E64:E67"/>
    <mergeCell ref="F64:F67"/>
    <mergeCell ref="G64:G67"/>
    <mergeCell ref="H64:H67"/>
    <mergeCell ref="I64:I67"/>
    <mergeCell ref="F101:F105"/>
    <mergeCell ref="G101:G105"/>
    <mergeCell ref="H101:H105"/>
    <mergeCell ref="I101:I105"/>
    <mergeCell ref="H88:H91"/>
    <mergeCell ref="I88:I91"/>
    <mergeCell ref="C87:AB87"/>
    <mergeCell ref="C101:C105"/>
    <mergeCell ref="D101:D105"/>
    <mergeCell ref="E101:E105"/>
    <mergeCell ref="C100:AB100"/>
    <mergeCell ref="I95:I99"/>
    <mergeCell ref="F83:F86"/>
    <mergeCell ref="G83:G86"/>
    <mergeCell ref="H83:H86"/>
    <mergeCell ref="C128:AB128"/>
    <mergeCell ref="G118:G122"/>
    <mergeCell ref="H118:H122"/>
    <mergeCell ref="I118:I122"/>
    <mergeCell ref="I123:I127"/>
    <mergeCell ref="G123:G127"/>
    <mergeCell ref="A114:D114"/>
    <mergeCell ref="A111:K111"/>
    <mergeCell ref="A113:K113"/>
    <mergeCell ref="A112:K112"/>
    <mergeCell ref="A118:A127"/>
    <mergeCell ref="B118:B122"/>
    <mergeCell ref="C118:C122"/>
    <mergeCell ref="D118:D122"/>
    <mergeCell ref="E118:E122"/>
    <mergeCell ref="F118:F122"/>
    <mergeCell ref="AB162:AB165"/>
    <mergeCell ref="AB158:AB161"/>
    <mergeCell ref="C171:C174"/>
    <mergeCell ref="D171:D174"/>
    <mergeCell ref="K162:K165"/>
    <mergeCell ref="I171:I174"/>
    <mergeCell ref="C167:C170"/>
    <mergeCell ref="D167:D170"/>
    <mergeCell ref="E167:E170"/>
    <mergeCell ref="F167:F170"/>
    <mergeCell ref="G167:G170"/>
    <mergeCell ref="H167:H170"/>
    <mergeCell ref="I167:I170"/>
    <mergeCell ref="C162:C165"/>
    <mergeCell ref="D162:D165"/>
    <mergeCell ref="K158:K161"/>
    <mergeCell ref="I146:I149"/>
    <mergeCell ref="C141:C144"/>
    <mergeCell ref="D141:D144"/>
    <mergeCell ref="G146:G149"/>
    <mergeCell ref="H146:H149"/>
    <mergeCell ref="P93:Q93"/>
    <mergeCell ref="R93:V93"/>
    <mergeCell ref="W93:AA93"/>
    <mergeCell ref="L116:M116"/>
    <mergeCell ref="N116:O116"/>
    <mergeCell ref="P116:Q116"/>
    <mergeCell ref="R116:V116"/>
    <mergeCell ref="W116:AA116"/>
    <mergeCell ref="C106:C110"/>
    <mergeCell ref="D106:D110"/>
    <mergeCell ref="E106:E110"/>
    <mergeCell ref="F106:F110"/>
    <mergeCell ref="G106:G110"/>
    <mergeCell ref="H106:H110"/>
    <mergeCell ref="I106:I110"/>
    <mergeCell ref="F129:F133"/>
    <mergeCell ref="G129:G133"/>
    <mergeCell ref="H129:H133"/>
    <mergeCell ref="I129:I133"/>
    <mergeCell ref="L183:M183"/>
    <mergeCell ref="N183:O183"/>
    <mergeCell ref="P183:Q183"/>
    <mergeCell ref="R183:V183"/>
    <mergeCell ref="W183:AA183"/>
    <mergeCell ref="N139:O139"/>
    <mergeCell ref="P139:Q139"/>
    <mergeCell ref="R139:V139"/>
    <mergeCell ref="W139:AA139"/>
    <mergeCell ref="L156:M156"/>
    <mergeCell ref="L139:M139"/>
    <mergeCell ref="M158:M161"/>
    <mergeCell ref="M162:M165"/>
    <mergeCell ref="M185:M188"/>
    <mergeCell ref="M189:M192"/>
    <mergeCell ref="C194:C197"/>
    <mergeCell ref="D194:D197"/>
    <mergeCell ref="E194:E197"/>
    <mergeCell ref="F194:F197"/>
    <mergeCell ref="G194:G197"/>
    <mergeCell ref="H194:H197"/>
    <mergeCell ref="I194:I197"/>
    <mergeCell ref="C193:AB193"/>
    <mergeCell ref="AB189:AB192"/>
    <mergeCell ref="C189:C192"/>
    <mergeCell ref="D189:D192"/>
    <mergeCell ref="E189:E192"/>
    <mergeCell ref="I185:I188"/>
    <mergeCell ref="D185:D188"/>
    <mergeCell ref="E185:E188"/>
    <mergeCell ref="F185:F188"/>
    <mergeCell ref="G185:G188"/>
    <mergeCell ref="H185:H188"/>
  </mergeCells>
  <conditionalFormatting sqref="E4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4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:E12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9:E8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5:E18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E1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E2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0:E6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3:E8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0:E15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94:E19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9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9:E192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" footer="0"/>
  <pageSetup paperSize="8" scale="46" fitToHeight="0" orientation="landscape" cellComments="asDisplayed" errors="dash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D1B5FFD618B4E96C2FF7D88AB182B" ma:contentTypeVersion="12" ma:contentTypeDescription="Create a new document." ma:contentTypeScope="" ma:versionID="509267ebcc0c352cd6bd89302fe92b9d">
  <xsd:schema xmlns:xsd="http://www.w3.org/2001/XMLSchema" xmlns:xs="http://www.w3.org/2001/XMLSchema" xmlns:p="http://schemas.microsoft.com/office/2006/metadata/properties" xmlns:ns2="572d5251-ef0c-472b-8560-265d0ea24ad8" xmlns:ns3="013c30a8-76b9-4357-a999-24e8bf0a122e" targetNamespace="http://schemas.microsoft.com/office/2006/metadata/properties" ma:root="true" ma:fieldsID="31fe208d780a14a87fb4574f9b9522ce" ns2:_="" ns3:_="">
    <xsd:import namespace="572d5251-ef0c-472b-8560-265d0ea24ad8"/>
    <xsd:import namespace="013c30a8-76b9-4357-a999-24e8bf0a1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d5251-ef0c-472b-8560-265d0ea24a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c30a8-76b9-4357-a999-24e8bf0a1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4985B5-F673-4ADD-8158-131DF42DAA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EF81A0-BB8E-4AED-B187-A47C92A59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2d5251-ef0c-472b-8560-265d0ea24ad8"/>
    <ds:schemaRef ds:uri="013c30a8-76b9-4357-a999-24e8bf0a1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F57FD3-F1E9-4274-AE54-387AFBD148D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Sector needs and targets 2022</vt:lpstr>
      <vt:lpstr>BA LOGFRAME 2022</vt:lpstr>
      <vt:lpstr>'BA LOGFRAME 2022'!Print_Area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Jean-Charles Rouge</dc:creator>
  <cp:keywords/>
  <dc:description/>
  <cp:lastModifiedBy>Ruba Cheaib</cp:lastModifiedBy>
  <cp:revision/>
  <dcterms:created xsi:type="dcterms:W3CDTF">2018-10-13T08:56:22Z</dcterms:created>
  <dcterms:modified xsi:type="dcterms:W3CDTF">2022-02-15T17:30:24Z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0x0101007C8D1B5FFD618B4E96C2FF7D88AB182B</vt:lpwstr>
  </property>
</Properties>
</file>