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\Desktop\"/>
    </mc:Choice>
  </mc:AlternateContent>
  <xr:revisionPtr revIDLastSave="0" documentId="13_ncr:1_{7C31EF8A-A1C4-49E8-B9AA-A59A24E5D9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P Dashboard" sheetId="2" r:id="rId1"/>
    <sheet name="governorates" sheetId="15" state="hidden" r:id="rId2"/>
    <sheet name="Flexible WP " sheetId="16" r:id="rId3"/>
    <sheet name="Sheet5" sheetId="18" state="hidden" r:id="rId4"/>
    <sheet name="Sheet1" sheetId="17" state="hidden" r:id="rId5"/>
    <sheet name="Sheet2" sheetId="11" state="hidden" r:id="rId6"/>
    <sheet name="Weekly Tracker (2)" sheetId="8" state="hidden" r:id="rId7"/>
    <sheet name="Monthly Tracker" sheetId="9" state="hidden" r:id="rId8"/>
    <sheet name="Sheet3" sheetId="3" state="hidden" r:id="rId9"/>
    <sheet name="Sheet4" sheetId="6" state="hidden" r:id="rId10"/>
  </sheets>
  <definedNames>
    <definedName name="_xlnm._FilterDatabase" localSheetId="8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6" l="1"/>
  <c r="L4" i="16"/>
  <c r="M4" i="16"/>
  <c r="L7" i="16"/>
  <c r="M7" i="16"/>
  <c r="L8" i="16"/>
  <c r="M8" i="16"/>
  <c r="L5" i="16"/>
  <c r="M5" i="16"/>
  <c r="L6" i="16"/>
  <c r="M6" i="16"/>
  <c r="X28" i="2"/>
  <c r="X20" i="2"/>
  <c r="A7" i="2"/>
  <c r="C2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2" i="6"/>
  <c r="B10" i="6"/>
  <c r="D10" i="6" s="1"/>
  <c r="B9" i="6"/>
  <c r="B22" i="6"/>
  <c r="D22" i="6" s="1"/>
  <c r="B21" i="6"/>
  <c r="D21" i="6" s="1"/>
  <c r="B20" i="6"/>
  <c r="D20" i="6" s="1"/>
  <c r="B19" i="6"/>
  <c r="D19" i="6" s="1"/>
  <c r="B18" i="6"/>
  <c r="D18" i="6" s="1"/>
  <c r="B17" i="6"/>
  <c r="B16" i="6"/>
  <c r="D16" i="6" s="1"/>
  <c r="B15" i="6"/>
  <c r="B14" i="6"/>
  <c r="D14" i="6" s="1"/>
  <c r="B13" i="6"/>
  <c r="B11" i="6"/>
  <c r="B8" i="6"/>
  <c r="B7" i="6"/>
  <c r="D7" i="6" s="1"/>
  <c r="B6" i="6"/>
  <c r="B5" i="6"/>
  <c r="B4" i="6"/>
  <c r="B3" i="6"/>
  <c r="B2" i="6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B59" i="2"/>
  <c r="B58" i="2"/>
  <c r="J1" i="2"/>
  <c r="F1" i="2"/>
  <c r="V11" i="2"/>
  <c r="V13" i="2" s="1"/>
  <c r="U11" i="2"/>
  <c r="U13" i="2" s="1"/>
  <c r="T11" i="2"/>
  <c r="T13" i="2" s="1"/>
  <c r="S11" i="2"/>
  <c r="S13" i="2" s="1"/>
  <c r="R11" i="2"/>
  <c r="R13" i="2" s="1"/>
  <c r="Q11" i="2"/>
  <c r="Q13" i="2" s="1"/>
  <c r="P11" i="2"/>
  <c r="O11" i="2"/>
  <c r="N11" i="2"/>
  <c r="N13" i="2" s="1"/>
  <c r="M11" i="2"/>
  <c r="M13" i="2" s="1"/>
  <c r="L11" i="2"/>
  <c r="L13" i="2" s="1"/>
  <c r="K11" i="2"/>
  <c r="K13" i="2" s="1"/>
  <c r="J11" i="2"/>
  <c r="J13" i="2" s="1"/>
  <c r="I11" i="2"/>
  <c r="I13" i="2" s="1"/>
  <c r="H11" i="2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W10" i="2"/>
  <c r="F3" i="2" s="1"/>
  <c r="W9" i="2"/>
  <c r="F2" i="2" s="1"/>
  <c r="J11" i="16"/>
  <c r="L9" i="16"/>
  <c r="L10" i="16"/>
  <c r="G5" i="18"/>
  <c r="F5" i="18"/>
  <c r="E5" i="18"/>
  <c r="D5" i="18"/>
  <c r="C5" i="18"/>
  <c r="D5" i="6" l="1"/>
  <c r="D9" i="6"/>
  <c r="D11" i="6"/>
  <c r="D8" i="6"/>
  <c r="D6" i="6"/>
  <c r="D12" i="6"/>
  <c r="D4" i="6"/>
  <c r="L11" i="16"/>
  <c r="D17" i="6"/>
  <c r="D15" i="6"/>
  <c r="D13" i="6"/>
  <c r="D2" i="6"/>
  <c r="D3" i="6"/>
  <c r="W11" i="2"/>
  <c r="H13" i="2"/>
  <c r="P13" i="2"/>
  <c r="O13" i="2"/>
  <c r="M11" i="16"/>
  <c r="H11" i="16"/>
  <c r="I11" i="16"/>
  <c r="M9" i="16"/>
  <c r="M10" i="16"/>
  <c r="B11" i="16"/>
  <c r="G11" i="16"/>
  <c r="F11" i="16"/>
  <c r="E11" i="16"/>
  <c r="D11" i="16"/>
  <c r="C11" i="16"/>
  <c r="W13" i="2" l="1"/>
  <c r="X11" i="2"/>
  <c r="Y11" i="2" s="1"/>
  <c r="F17" i="6"/>
  <c r="C23" i="6"/>
  <c r="Y12" i="2" l="1"/>
  <c r="E17" i="6"/>
  <c r="A24" i="2"/>
  <c r="V20" i="2"/>
  <c r="V22" i="2" s="1"/>
  <c r="U20" i="2"/>
  <c r="U22" i="2" s="1"/>
  <c r="T20" i="2"/>
  <c r="T22" i="2" s="1"/>
  <c r="S20" i="2"/>
  <c r="S22" i="2" s="1"/>
  <c r="R20" i="2"/>
  <c r="R22" i="2" s="1"/>
  <c r="Q20" i="2"/>
  <c r="Q22" i="2" s="1"/>
  <c r="P20" i="2"/>
  <c r="P22" i="2" s="1"/>
  <c r="O20" i="2"/>
  <c r="O22" i="2" s="1"/>
  <c r="N20" i="2"/>
  <c r="N22" i="2" s="1"/>
  <c r="M20" i="2"/>
  <c r="M22" i="2" s="1"/>
  <c r="L20" i="2"/>
  <c r="L22" i="2" s="1"/>
  <c r="K20" i="2"/>
  <c r="K22" i="2" s="1"/>
  <c r="J20" i="2"/>
  <c r="J22" i="2" s="1"/>
  <c r="I20" i="2"/>
  <c r="I22" i="2" s="1"/>
  <c r="H20" i="2"/>
  <c r="H22" i="2" s="1"/>
  <c r="G20" i="2"/>
  <c r="G22" i="2" s="1"/>
  <c r="F20" i="2"/>
  <c r="F22" i="2" s="1"/>
  <c r="E20" i="2"/>
  <c r="E22" i="2" s="1"/>
  <c r="D20" i="2"/>
  <c r="D22" i="2" s="1"/>
  <c r="C20" i="2"/>
  <c r="C22" i="2" s="1"/>
  <c r="B20" i="2"/>
  <c r="B22" i="2" s="1"/>
  <c r="W19" i="2"/>
  <c r="W18" i="2"/>
  <c r="I28" i="2"/>
  <c r="F28" i="2"/>
  <c r="B28" i="2"/>
  <c r="D28" i="2"/>
  <c r="G28" i="2"/>
  <c r="F4" i="2" l="1"/>
  <c r="W20" i="2"/>
  <c r="A31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H28" i="2"/>
  <c r="E28" i="2"/>
  <c r="C28" i="2"/>
  <c r="W27" i="2"/>
  <c r="W26" i="2"/>
  <c r="R12" i="2" l="1"/>
  <c r="F12" i="2"/>
  <c r="E12" i="2"/>
  <c r="D12" i="2"/>
  <c r="B12" i="2"/>
  <c r="N12" i="2"/>
  <c r="U12" i="2"/>
  <c r="L12" i="2"/>
  <c r="S12" i="2"/>
  <c r="K12" i="2"/>
  <c r="C12" i="2"/>
  <c r="J12" i="2"/>
  <c r="V12" i="2"/>
  <c r="M12" i="2"/>
  <c r="T12" i="2"/>
  <c r="Q12" i="2"/>
  <c r="I12" i="2"/>
  <c r="H12" i="2"/>
  <c r="P12" i="2"/>
  <c r="G12" i="2"/>
  <c r="O12" i="2"/>
  <c r="C21" i="2"/>
  <c r="K21" i="2"/>
  <c r="S21" i="2"/>
  <c r="D21" i="2"/>
  <c r="L21" i="2"/>
  <c r="T21" i="2"/>
  <c r="J21" i="2"/>
  <c r="E21" i="2"/>
  <c r="M21" i="2"/>
  <c r="U21" i="2"/>
  <c r="F21" i="2"/>
  <c r="N21" i="2"/>
  <c r="V21" i="2"/>
  <c r="G21" i="2"/>
  <c r="O21" i="2"/>
  <c r="H21" i="2"/>
  <c r="P21" i="2"/>
  <c r="R21" i="2"/>
  <c r="I21" i="2"/>
  <c r="Q21" i="2"/>
  <c r="B21" i="2"/>
  <c r="U29" i="2"/>
  <c r="N29" i="2"/>
  <c r="V29" i="2"/>
  <c r="L29" i="2"/>
  <c r="O29" i="2"/>
  <c r="Q29" i="2"/>
  <c r="K29" i="2"/>
  <c r="T29" i="2"/>
  <c r="C29" i="2"/>
  <c r="J29" i="2"/>
  <c r="R29" i="2"/>
  <c r="W28" i="2"/>
  <c r="M29" i="2" s="1"/>
  <c r="W12" i="2" l="1"/>
  <c r="P29" i="2"/>
  <c r="E29" i="2"/>
  <c r="B29" i="2"/>
  <c r="D29" i="2"/>
  <c r="F29" i="2"/>
  <c r="G29" i="2"/>
  <c r="I29" i="2"/>
  <c r="W21" i="2"/>
  <c r="H29" i="2"/>
  <c r="S29" i="2"/>
  <c r="W34" i="2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38" i="2" l="1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3" i="2"/>
  <c r="W35" i="2" l="1"/>
  <c r="H36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B36" i="2" l="1"/>
  <c r="F36" i="2"/>
  <c r="R36" i="2"/>
  <c r="O36" i="2"/>
  <c r="D36" i="2"/>
  <c r="I36" i="2"/>
  <c r="K36" i="2"/>
  <c r="P36" i="2"/>
  <c r="N36" i="2"/>
  <c r="U36" i="2"/>
  <c r="E36" i="2"/>
  <c r="L36" i="2"/>
  <c r="T36" i="2"/>
  <c r="G36" i="2"/>
  <c r="J36" i="2"/>
  <c r="Q36" i="2"/>
  <c r="S36" i="2"/>
  <c r="C36" i="2"/>
  <c r="V36" i="2"/>
  <c r="M36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42" i="2"/>
  <c r="D42" i="2"/>
  <c r="G42" i="2"/>
  <c r="H42" i="2"/>
  <c r="J42" i="2"/>
  <c r="W41" i="2"/>
  <c r="W40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E2" i="6"/>
  <c r="F10" i="6"/>
  <c r="F21" i="6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E22" i="6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J48" i="8"/>
  <c r="I48" i="8"/>
  <c r="H48" i="8"/>
  <c r="J46" i="8"/>
  <c r="I46" i="8"/>
  <c r="H46" i="8"/>
  <c r="J45" i="8"/>
  <c r="I45" i="8"/>
  <c r="H45" i="8"/>
  <c r="J38" i="8"/>
  <c r="I38" i="8"/>
  <c r="H38" i="8"/>
  <c r="J37" i="8"/>
  <c r="I37" i="8"/>
  <c r="H37" i="8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J32" i="8"/>
  <c r="H32" i="8"/>
  <c r="J31" i="8"/>
  <c r="H31" i="8"/>
  <c r="J30" i="8"/>
  <c r="H30" i="8"/>
  <c r="J28" i="8"/>
  <c r="H28" i="8"/>
  <c r="J27" i="8"/>
  <c r="H27" i="8"/>
  <c r="J26" i="8"/>
  <c r="H26" i="8"/>
  <c r="J25" i="8"/>
  <c r="H25" i="8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J14" i="8"/>
  <c r="H14" i="8"/>
  <c r="J12" i="8"/>
  <c r="H12" i="8"/>
  <c r="K12" i="8" s="1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A50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60" i="2"/>
  <c r="B12" i="3"/>
  <c r="B13" i="3"/>
  <c r="C2" i="3"/>
  <c r="A44" i="2"/>
  <c r="W47" i="2"/>
  <c r="W46" i="2"/>
  <c r="B2" i="3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W53" i="2"/>
  <c r="W52" i="2"/>
  <c r="C42" i="2"/>
  <c r="E42" i="2"/>
  <c r="B48" i="2"/>
  <c r="C48" i="2"/>
  <c r="A56" i="2"/>
  <c r="E48" i="2"/>
  <c r="E60" i="2"/>
  <c r="D48" i="2"/>
  <c r="V42" i="2"/>
  <c r="U42" i="2"/>
  <c r="T42" i="2"/>
  <c r="S42" i="2"/>
  <c r="R42" i="2"/>
  <c r="Q42" i="2"/>
  <c r="P42" i="2"/>
  <c r="O42" i="2"/>
  <c r="N42" i="2"/>
  <c r="M42" i="2"/>
  <c r="L42" i="2"/>
  <c r="K42" i="2"/>
  <c r="I42" i="2"/>
  <c r="F42" i="2"/>
  <c r="K60" i="2"/>
  <c r="L60" i="2"/>
  <c r="A28" i="6"/>
  <c r="A30" i="6"/>
  <c r="A31" i="6"/>
  <c r="A27" i="6"/>
  <c r="B25" i="6"/>
  <c r="B24" i="6"/>
  <c r="H48" i="2"/>
  <c r="J48" i="2"/>
  <c r="G48" i="2"/>
  <c r="O48" i="2"/>
  <c r="T48" i="2"/>
  <c r="P48" i="2"/>
  <c r="I48" i="2"/>
  <c r="F48" i="2"/>
  <c r="Q48" i="2"/>
  <c r="U48" i="2"/>
  <c r="M48" i="2"/>
  <c r="N48" i="2"/>
  <c r="R48" i="2"/>
  <c r="K48" i="2"/>
  <c r="V48" i="2"/>
  <c r="S48" i="2"/>
  <c r="L48" i="2"/>
  <c r="K25" i="8" l="1"/>
  <c r="K35" i="8"/>
  <c r="K15" i="8"/>
  <c r="K47" i="8"/>
  <c r="K57" i="8"/>
  <c r="K28" i="8"/>
  <c r="X12" i="9"/>
  <c r="K37" i="8"/>
  <c r="X21" i="9"/>
  <c r="K46" i="8"/>
  <c r="X15" i="9"/>
  <c r="K52" i="8"/>
  <c r="K6" i="8"/>
  <c r="K11" i="8"/>
  <c r="K26" i="8"/>
  <c r="K45" i="8"/>
  <c r="N50" i="8" s="1"/>
  <c r="M39" i="8"/>
  <c r="X6" i="9"/>
  <c r="X9" i="9"/>
  <c r="X27" i="9"/>
  <c r="K30" i="8"/>
  <c r="K22" i="8"/>
  <c r="K32" i="8"/>
  <c r="X24" i="9"/>
  <c r="K81" i="8"/>
  <c r="K68" i="8"/>
  <c r="W54" i="2"/>
  <c r="F22" i="6"/>
  <c r="K33" i="8"/>
  <c r="K38" i="8"/>
  <c r="K51" i="8"/>
  <c r="X18" i="9"/>
  <c r="K85" i="8"/>
  <c r="K86" i="8"/>
  <c r="K5" i="8"/>
  <c r="K8" i="8"/>
  <c r="K14" i="8"/>
  <c r="K19" i="8"/>
  <c r="K23" i="8" s="1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48" i="2"/>
  <c r="D13" i="3"/>
  <c r="F13" i="3" s="1"/>
  <c r="E21" i="6"/>
  <c r="F7" i="6"/>
  <c r="E13" i="6"/>
  <c r="F19" i="6"/>
  <c r="D22" i="3"/>
  <c r="E22" i="3" s="1"/>
  <c r="D21" i="3"/>
  <c r="F21" i="3" s="1"/>
  <c r="K20" i="8"/>
  <c r="K27" i="8"/>
  <c r="K16" i="8"/>
  <c r="K18" i="8" s="1"/>
  <c r="K88" i="8"/>
  <c r="D16" i="3"/>
  <c r="F16" i="3" s="1"/>
  <c r="K34" i="8"/>
  <c r="K42" i="8"/>
  <c r="V60" i="2"/>
  <c r="K53" i="8"/>
  <c r="K62" i="8"/>
  <c r="M66" i="8"/>
  <c r="K69" i="8"/>
  <c r="K71" i="8" s="1"/>
  <c r="K72" i="8"/>
  <c r="K75" i="8"/>
  <c r="K78" i="8"/>
  <c r="K76" i="8"/>
  <c r="K74" i="8"/>
  <c r="K79" i="8"/>
  <c r="R60" i="2"/>
  <c r="K41" i="8"/>
  <c r="K40" i="8"/>
  <c r="M55" i="8"/>
  <c r="K58" i="8"/>
  <c r="K65" i="8"/>
  <c r="K77" i="8"/>
  <c r="K80" i="8"/>
  <c r="O60" i="2"/>
  <c r="D15" i="3"/>
  <c r="F15" i="3" s="1"/>
  <c r="U60" i="2"/>
  <c r="F6" i="6"/>
  <c r="D10" i="3"/>
  <c r="E10" i="3" s="1"/>
  <c r="D19" i="3"/>
  <c r="F19" i="3" s="1"/>
  <c r="C60" i="2"/>
  <c r="G60" i="2"/>
  <c r="F14" i="6"/>
  <c r="P60" i="2"/>
  <c r="E8" i="6"/>
  <c r="H60" i="2"/>
  <c r="N60" i="2"/>
  <c r="F18" i="6"/>
  <c r="E18" i="6"/>
  <c r="D18" i="3"/>
  <c r="F18" i="3" s="1"/>
  <c r="F12" i="6"/>
  <c r="K93" i="8"/>
  <c r="B5" i="3"/>
  <c r="D5" i="3" s="1"/>
  <c r="B29" i="3" s="1"/>
  <c r="B7" i="3"/>
  <c r="D7" i="3" s="1"/>
  <c r="F7" i="3" s="1"/>
  <c r="F11" i="6"/>
  <c r="E10" i="6"/>
  <c r="S60" i="2"/>
  <c r="D60" i="2"/>
  <c r="E4" i="6"/>
  <c r="D4" i="3"/>
  <c r="F4" i="3" s="1"/>
  <c r="B28" i="6"/>
  <c r="D17" i="3"/>
  <c r="F17" i="3" s="1"/>
  <c r="B8" i="3"/>
  <c r="D8" i="3" s="1"/>
  <c r="F8" i="3" s="1"/>
  <c r="J60" i="2"/>
  <c r="B3" i="3"/>
  <c r="D11" i="3"/>
  <c r="F11" i="3" s="1"/>
  <c r="F60" i="2"/>
  <c r="B60" i="2"/>
  <c r="N61" i="8"/>
  <c r="K84" i="8"/>
  <c r="K50" i="8"/>
  <c r="K73" i="8"/>
  <c r="K82" i="8"/>
  <c r="K54" i="8"/>
  <c r="N55" i="8" s="1"/>
  <c r="Q60" i="2"/>
  <c r="D14" i="3"/>
  <c r="F14" i="3" s="1"/>
  <c r="W59" i="2"/>
  <c r="E3" i="2" s="1"/>
  <c r="C6" i="3"/>
  <c r="C23" i="3" s="1"/>
  <c r="B30" i="6"/>
  <c r="D2" i="3"/>
  <c r="F2" i="3" s="1"/>
  <c r="W42" i="2"/>
  <c r="W22" i="2" s="1"/>
  <c r="D12" i="3"/>
  <c r="F12" i="3" s="1"/>
  <c r="F15" i="6"/>
  <c r="D20" i="3"/>
  <c r="F20" i="3" s="1"/>
  <c r="F20" i="6"/>
  <c r="M60" i="2"/>
  <c r="D9" i="3"/>
  <c r="I60" i="2"/>
  <c r="B27" i="6"/>
  <c r="F2" i="6"/>
  <c r="B23" i="6"/>
  <c r="W58" i="2"/>
  <c r="E2" i="2" s="1"/>
  <c r="F9" i="6" l="1"/>
  <c r="E16" i="6"/>
  <c r="F16" i="6"/>
  <c r="K29" i="8"/>
  <c r="K39" i="8"/>
  <c r="K61" i="8"/>
  <c r="N44" i="8"/>
  <c r="K13" i="8"/>
  <c r="D3" i="3"/>
  <c r="E3" i="3" s="1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J2" i="2"/>
  <c r="E14" i="3"/>
  <c r="E15" i="6"/>
  <c r="E8" i="3"/>
  <c r="B32" i="6"/>
  <c r="D23" i="6"/>
  <c r="F23" i="6" s="1"/>
  <c r="E20" i="6"/>
  <c r="F9" i="3"/>
  <c r="B31" i="3"/>
  <c r="E9" i="3"/>
  <c r="W60" i="2"/>
  <c r="I2" i="2" l="1"/>
  <c r="F3" i="3"/>
  <c r="B27" i="3"/>
  <c r="B32" i="3" s="1"/>
  <c r="C26" i="3" s="1"/>
  <c r="W29" i="2"/>
  <c r="G61" i="2"/>
  <c r="J4" i="2"/>
  <c r="B33" i="6"/>
  <c r="C27" i="6" s="1"/>
  <c r="D23" i="3"/>
  <c r="F23" i="3" s="1"/>
  <c r="F6" i="3"/>
  <c r="E6" i="3"/>
  <c r="I3" i="2"/>
  <c r="B61" i="2"/>
  <c r="D61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<sst xmlns="http://schemas.openxmlformats.org/spreadsheetml/2006/main" count="1841" uniqueCount="189">
  <si>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</si>
  <si>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</si>
  <si>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</si>
  <si>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</si>
  <si>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</si>
  <si>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</si>
  <si>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</si>
  <si>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</si>
  <si>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</si>
  <si>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</si>
  <si>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</si>
  <si>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</si>
  <si>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</si>
  <si>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</si>
  <si>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</si>
  <si>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</si>
  <si>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</si>
  <si>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</si>
  <si>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</si>
  <si>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</si>
  <si>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</si>
  <si>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</si>
  <si>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</si>
  <si>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</si>
  <si>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</si>
  <si>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</si>
  <si>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</si>
  <si>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</si>
  <si>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</si>
  <si>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</si>
  <si>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</si>
  <si>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</si>
  <si>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</si>
  <si>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</si>
  <si>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</si>
  <si>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</si>
  <si>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</si>
  <si>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</si>
  <si>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</si>
  <si>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</si>
  <si>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</si>
  <si>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</si>
  <si>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</si>
  <si>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</si>
  <si>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</si>
  <si>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</si>
  <si>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</si>
  <si>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</si>
  <si>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</si>
  <si>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</si>
  <si>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</si>
  <si>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</si>
  <si>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</si>
  <si>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</si>
  <si>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</si>
  <si>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</si>
  <si>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</si>
  <si>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</si>
  <si>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</si>
  <si>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</si>
  <si>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</si>
  <si>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</si>
  <si>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</si>
  <si>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</si>
  <si>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</si>
  <si>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</si>
  <si>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</si>
  <si>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</si>
  <si>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</si>
  <si>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</si>
  <si>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</si>
  <si>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</si>
  <si>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</si>
  <si>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</si>
  <si>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</si>
  <si>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</si>
  <si>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</si>
  <si>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</si>
  <si>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</si>
  <si>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</si>
  <si>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</si>
  <si>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</si>
  <si>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</si>
  <si>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</si>
  <si>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</si>
  <si>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</si>
  <si>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</si>
  <si>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</si>
  <si>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</si>
  <si>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</si>
  <si>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</si>
  <si>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</si>
  <si>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</si>
  <si>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</si>
  <si>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</si>
  <si>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</si>
  <si>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</si>
  <si>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</si>
  <si>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</si>
  <si>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</si>
  <si>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</si>
  <si>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</si>
  <si>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</si>
  <si>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</si>
  <si>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</si>
  <si>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</si>
  <si>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</si>
  <si>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</si>
  <si>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</si>
  <si>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</si>
  <si>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</si>
  <si>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</si>
  <si>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</si>
  <si>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</si>
  <si>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</si>
  <si>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</si>
  <si>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</si>
  <si>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</si>
  <si>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</si>
  <si>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</si>
  <si>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</si>
  <si>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</si>
  <si>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</si>
  <si>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</si>
  <si>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</si>
  <si>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</si>
  <si>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</si>
  <si>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</si>
  <si>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</si>
  <si>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</si>
  <si>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</si>
  <si>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</si>
  <si>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 xml:space="preserve">Sectors </t>
  </si>
  <si>
    <t>Sectors</t>
  </si>
  <si>
    <t>Amman</t>
  </si>
  <si>
    <t>Madaba</t>
  </si>
  <si>
    <t>Irbid</t>
  </si>
  <si>
    <t>Jerash</t>
  </si>
  <si>
    <t>Ajloun</t>
  </si>
  <si>
    <t>Balqa</t>
  </si>
  <si>
    <t>Karak</t>
  </si>
  <si>
    <t>Maan</t>
  </si>
  <si>
    <t>Zarqa</t>
  </si>
  <si>
    <t>Mafraq</t>
  </si>
  <si>
    <t>Tafila</t>
  </si>
  <si>
    <t>Aqaba</t>
  </si>
  <si>
    <t>Syria</t>
  </si>
  <si>
    <r>
      <t>Work Permits Issued by Governorate</t>
    </r>
    <r>
      <rPr>
        <b/>
        <sz val="10"/>
        <rFont val="Arial"/>
        <family val="2"/>
      </rPr>
      <t xml:space="preserve"> </t>
    </r>
    <r>
      <rPr>
        <b/>
        <sz val="10"/>
        <rFont val="Cambria"/>
        <family val="1"/>
      </rPr>
      <t>(1 January  – 31 March 2021)</t>
    </r>
  </si>
  <si>
    <t>.</t>
  </si>
  <si>
    <t>Jan-May 2021</t>
  </si>
  <si>
    <t>Service and sales workers</t>
  </si>
  <si>
    <t>Craft and related trades workers</t>
  </si>
  <si>
    <t>Skilled agricultural, forestry and fishery workers</t>
  </si>
  <si>
    <t>Elementary occupations</t>
  </si>
  <si>
    <t>Plant and machine operators, and assemblers</t>
  </si>
  <si>
    <t>Agriculture</t>
  </si>
  <si>
    <t>2017-2020</t>
  </si>
  <si>
    <t>Total 2021</t>
  </si>
  <si>
    <t>Reform Area</t>
  </si>
  <si>
    <t>Year</t>
  </si>
  <si>
    <t>Reform</t>
  </si>
  <si>
    <t>status</t>
  </si>
  <si>
    <t>Comments</t>
  </si>
  <si>
    <t>Workplace Code of Conduct enacted</t>
  </si>
  <si>
    <t>6.1 Access to Jobs</t>
  </si>
  <si>
    <t xml:space="preserve">(1) Gender-based discrimination in applying for credit prohibited; </t>
  </si>
  <si>
    <t>(2) Passport application process across genders normalized</t>
  </si>
  <si>
    <t>2018-2019</t>
  </si>
  <si>
    <t xml:space="preserve"> Amended Labor Law to protect harassment and violence victims from losing jobs and/or opportunities for advancement (articles 29 and 69)</t>
  </si>
  <si>
    <t>(1) following the Amendment of the Labor Law , Code of conduct adopted in private sector’s internal systems and employee handbooks and communicated;</t>
  </si>
  <si>
    <t>(2) Workplace sexual harassment grievance mechanism established</t>
  </si>
  <si>
    <t>Annual reports on complaints handling for MoL are published</t>
  </si>
  <si>
    <t>Support greater female labor force participation</t>
  </si>
  <si>
    <t>increase in female labor force participation to be 14.7% by 2022</t>
  </si>
  <si>
    <t xml:space="preserve">(1) Flexible work bylaws introduced; </t>
  </si>
  <si>
    <t>(2) Flexible work instructions enacted with hourly minimum wage rates;</t>
  </si>
  <si>
    <t>(3) Involuntary (voluntary) retirement for those above 30 (20 for women and 25 for men) years of service enforced through a buyout system.</t>
  </si>
  <si>
    <t>(2) Flexible work bylaws amended;</t>
  </si>
  <si>
    <t>(1) Facilitate the formalization of young workers</t>
  </si>
  <si>
    <t>VTSD Law developed</t>
  </si>
  <si>
    <t xml:space="preserve">(1) Social Security Law amended to permit 25 percent maternity fund utilization for social programs; </t>
  </si>
  <si>
    <t>(2) Nursery licensing bylaw</t>
  </si>
  <si>
    <t>Flexible work pension program enacted through a bylaw</t>
  </si>
  <si>
    <t>VTSD council’s financial and administrative autonomy enforced</t>
  </si>
  <si>
    <t>flexible</t>
  </si>
  <si>
    <t>overall</t>
  </si>
  <si>
    <t>Number of WP 2021</t>
  </si>
  <si>
    <t>Q1 2022</t>
  </si>
  <si>
    <t>Sep 13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</si>
</sst>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  <font>
      <sz val="10"/>
      <color rgb="FF404040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mbria"/>
      <family val="1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2F549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DD6EE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rgb="FFF8B4A6"/>
      </left>
      <right/>
      <top style="medium">
        <color rgb="FFF8B4A6"/>
      </top>
      <bottom style="thick">
        <color rgb="FFF58F7A"/>
      </bottom>
      <diagonal/>
    </border>
    <border>
      <left/>
      <right/>
      <top style="medium">
        <color rgb="FFF8B4A6"/>
      </top>
      <bottom style="thick">
        <color rgb="FFF58F7A"/>
      </bottom>
      <diagonal/>
    </border>
    <border>
      <left/>
      <right style="medium">
        <color rgb="FFF8B4A6"/>
      </right>
      <top style="medium">
        <color rgb="FFF8B4A6"/>
      </top>
      <bottom style="thick">
        <color rgb="FFF58F7A"/>
      </bottom>
      <diagonal/>
    </border>
    <border>
      <left style="medium">
        <color rgb="FFF8B4A6"/>
      </left>
      <right style="medium">
        <color rgb="FFF8B4A6"/>
      </right>
      <top/>
      <bottom style="medium">
        <color rgb="FFF8B4A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/>
  </cellStyleXfs>
  <cellXfs count="179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5" fontId="3" fillId="3" borderId="0" xfId="2" applyNumberFormat="1" applyFont="1" applyFill="1"/>
    <xf numFmtId="165" fontId="0" fillId="0" borderId="0" xfId="0" applyNumberFormat="1"/>
    <xf numFmtId="165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0" fillId="5" borderId="8" xfId="2" applyNumberFormat="1" applyFont="1" applyFill="1" applyBorder="1"/>
    <xf numFmtId="165" fontId="0" fillId="5" borderId="9" xfId="2" applyNumberFormat="1" applyFont="1" applyFill="1" applyBorder="1"/>
    <xf numFmtId="165" fontId="8" fillId="0" borderId="1" xfId="2" applyNumberFormat="1" applyFont="1" applyBorder="1" applyAlignment="1">
      <alignment vertical="top"/>
    </xf>
    <xf numFmtId="165" fontId="0" fillId="0" borderId="1" xfId="2" applyNumberFormat="1" applyFont="1" applyBorder="1" applyAlignment="1">
      <alignment vertical="top"/>
    </xf>
    <xf numFmtId="165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5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5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5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5" fontId="0" fillId="5" borderId="8" xfId="2" applyNumberFormat="1" applyFont="1" applyFill="1" applyBorder="1" applyAlignment="1">
      <alignment horizontal="left" vertical="top"/>
    </xf>
    <xf numFmtId="165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164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6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164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left"/>
    </xf>
    <xf numFmtId="164" fontId="0" fillId="0" borderId="0" xfId="0" applyNumberFormat="1"/>
    <xf numFmtId="0" fontId="0" fillId="0" borderId="0" xfId="0"/>
    <xf numFmtId="165" fontId="0" fillId="5" borderId="8" xfId="2" applyNumberFormat="1" applyFont="1" applyFill="1" applyBorder="1"/>
    <xf numFmtId="165" fontId="0" fillId="5" borderId="8" xfId="2" applyNumberFormat="1" applyFont="1" applyFill="1" applyBorder="1" applyAlignment="1">
      <alignment horizontal="left" vertical="top"/>
    </xf>
    <xf numFmtId="165" fontId="0" fillId="0" borderId="0" xfId="0" applyNumberFormat="1"/>
    <xf numFmtId="0" fontId="0" fillId="0" borderId="0" xfId="0" applyFill="1" applyBorder="1"/>
    <xf numFmtId="0" fontId="15" fillId="0" borderId="29" xfId="0" applyFont="1" applyBorder="1" applyAlignment="1">
      <alignment vertical="top"/>
    </xf>
    <xf numFmtId="0" fontId="19" fillId="8" borderId="31" xfId="0" applyFont="1" applyFill="1" applyBorder="1" applyAlignment="1">
      <alignment horizontal="left" vertical="center" textRotation="90"/>
    </xf>
    <xf numFmtId="0" fontId="19" fillId="8" borderId="31" xfId="0" applyFont="1" applyFill="1" applyBorder="1" applyAlignment="1">
      <alignment horizontal="left" vertical="center" textRotation="90" wrapText="1"/>
    </xf>
    <xf numFmtId="0" fontId="16" fillId="0" borderId="29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justify" vertical="center"/>
    </xf>
    <xf numFmtId="0" fontId="18" fillId="2" borderId="31" xfId="0" applyFont="1" applyFill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4" fillId="0" borderId="0" xfId="0" applyFont="1"/>
    <xf numFmtId="165" fontId="21" fillId="0" borderId="7" xfId="2" applyNumberFormat="1" applyFont="1" applyBorder="1" applyAlignment="1">
      <alignment horizontal="center" vertical="center"/>
    </xf>
    <xf numFmtId="165" fontId="21" fillId="0" borderId="6" xfId="2" applyNumberFormat="1" applyFont="1" applyBorder="1" applyAlignment="1">
      <alignment horizontal="center" vertical="center"/>
    </xf>
    <xf numFmtId="0" fontId="5" fillId="9" borderId="32" xfId="0" applyFont="1" applyFill="1" applyBorder="1" applyAlignment="1">
      <alignment vertical="center"/>
    </xf>
    <xf numFmtId="0" fontId="5" fillId="9" borderId="30" xfId="0" applyFont="1" applyFill="1" applyBorder="1" applyAlignment="1">
      <alignment vertical="center"/>
    </xf>
    <xf numFmtId="17" fontId="5" fillId="9" borderId="30" xfId="0" applyNumberFormat="1" applyFont="1" applyFill="1" applyBorder="1" applyAlignment="1">
      <alignment horizontal="right" vertical="center"/>
    </xf>
    <xf numFmtId="0" fontId="22" fillId="9" borderId="32" xfId="0" applyFont="1" applyFill="1" applyBorder="1" applyAlignment="1">
      <alignment vertical="center"/>
    </xf>
    <xf numFmtId="0" fontId="22" fillId="9" borderId="33" xfId="0" applyFont="1" applyFill="1" applyBorder="1" applyAlignment="1">
      <alignment horizontal="left" vertical="center" wrapText="1"/>
    </xf>
    <xf numFmtId="165" fontId="5" fillId="0" borderId="22" xfId="2" applyNumberFormat="1" applyFont="1" applyBorder="1" applyAlignment="1">
      <alignment vertical="center"/>
    </xf>
    <xf numFmtId="165" fontId="5" fillId="0" borderId="22" xfId="2" applyNumberFormat="1" applyFont="1" applyBorder="1" applyAlignment="1">
      <alignment horizontal="right" vertical="center"/>
    </xf>
    <xf numFmtId="165" fontId="22" fillId="9" borderId="33" xfId="2" applyNumberFormat="1" applyFont="1" applyFill="1" applyBorder="1" applyAlignment="1">
      <alignment horizontal="right" vertical="center"/>
    </xf>
    <xf numFmtId="0" fontId="22" fillId="9" borderId="22" xfId="0" applyFont="1" applyFill="1" applyBorder="1" applyAlignment="1">
      <alignment horizontal="left" vertical="center" wrapText="1"/>
    </xf>
    <xf numFmtId="165" fontId="5" fillId="0" borderId="33" xfId="2" applyNumberFormat="1" applyFont="1" applyBorder="1" applyAlignment="1">
      <alignment horizontal="right" vertical="center"/>
    </xf>
    <xf numFmtId="0" fontId="22" fillId="9" borderId="33" xfId="0" applyFont="1" applyFill="1" applyBorder="1" applyAlignment="1">
      <alignment vertical="center"/>
    </xf>
    <xf numFmtId="165" fontId="22" fillId="9" borderId="22" xfId="2" applyNumberFormat="1" applyFont="1" applyFill="1" applyBorder="1" applyAlignment="1">
      <alignment vertical="center"/>
    </xf>
    <xf numFmtId="165" fontId="22" fillId="9" borderId="30" xfId="2" applyNumberFormat="1" applyFont="1" applyFill="1" applyBorder="1" applyAlignment="1">
      <alignment horizontal="right" vertical="center"/>
    </xf>
    <xf numFmtId="165" fontId="22" fillId="9" borderId="32" xfId="2" applyNumberFormat="1" applyFont="1" applyFill="1" applyBorder="1" applyAlignment="1">
      <alignment horizontal="right" vertical="center"/>
    </xf>
    <xf numFmtId="0" fontId="21" fillId="10" borderId="3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65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0" fillId="0" borderId="1" xfId="2" applyNumberFormat="1" applyFont="1" applyBorder="1"/>
    <xf numFmtId="9" fontId="12" fillId="0" borderId="1" xfId="1" applyFont="1" applyBorder="1"/>
    <xf numFmtId="3" fontId="24" fillId="0" borderId="0" xfId="0" applyNumberFormat="1" applyFont="1"/>
    <xf numFmtId="2" fontId="0" fillId="0" borderId="0" xfId="1" applyNumberFormat="1" applyFont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0" borderId="26" xfId="0" applyFont="1" applyBorder="1" applyAlignment="1">
      <alignment horizontal="justify" vertical="center"/>
    </xf>
    <xf numFmtId="0" fontId="16" fillId="0" borderId="27" xfId="0" applyFont="1" applyBorder="1" applyAlignment="1">
      <alignment horizontal="justify" vertical="center"/>
    </xf>
    <xf numFmtId="0" fontId="16" fillId="0" borderId="28" xfId="0" applyFont="1" applyBorder="1" applyAlignment="1">
      <alignment horizontal="justify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 xr:uid="{D71F42F2-07F0-4035-B017-0575529BFA2D}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Sector-2022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0.83057180785682683</c:v>
                </c:pt>
                <c:pt idx="1">
                  <c:v>0.92995467655541819</c:v>
                </c:pt>
                <c:pt idx="2">
                  <c:v>0.66628286317405483</c:v>
                </c:pt>
                <c:pt idx="3">
                  <c:v>0.9859154929577465</c:v>
                </c:pt>
                <c:pt idx="4">
                  <c:v>0.87379972565157749</c:v>
                </c:pt>
                <c:pt idx="5">
                  <c:v>0.5</c:v>
                </c:pt>
                <c:pt idx="6">
                  <c:v>0.77760436987904802</c:v>
                </c:pt>
                <c:pt idx="7">
                  <c:v>0.9681481481481482</c:v>
                </c:pt>
                <c:pt idx="8">
                  <c:v>1</c:v>
                </c:pt>
                <c:pt idx="9">
                  <c:v>0.24724919093851133</c:v>
                </c:pt>
                <c:pt idx="10">
                  <c:v>0.86896551724137927</c:v>
                </c:pt>
                <c:pt idx="11">
                  <c:v>0.60893246187363836</c:v>
                </c:pt>
                <c:pt idx="12">
                  <c:v>1</c:v>
                </c:pt>
                <c:pt idx="13">
                  <c:v>0.93846153846153846</c:v>
                </c:pt>
                <c:pt idx="14">
                  <c:v>0.9681481481481482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0.1694281921431732</c:v>
                </c:pt>
                <c:pt idx="1">
                  <c:v>7.0045323444581795E-2</c:v>
                </c:pt>
                <c:pt idx="2">
                  <c:v>0.33371713682594512</c:v>
                </c:pt>
                <c:pt idx="3">
                  <c:v>1.4084507042253521E-2</c:v>
                </c:pt>
                <c:pt idx="4">
                  <c:v>0.12620027434842249</c:v>
                </c:pt>
                <c:pt idx="5">
                  <c:v>0.5</c:v>
                </c:pt>
                <c:pt idx="6">
                  <c:v>0.22239563012095201</c:v>
                </c:pt>
                <c:pt idx="7">
                  <c:v>3.1851851851851853E-2</c:v>
                </c:pt>
                <c:pt idx="8">
                  <c:v>0</c:v>
                </c:pt>
                <c:pt idx="9">
                  <c:v>0.75275080906148872</c:v>
                </c:pt>
                <c:pt idx="10">
                  <c:v>0.1310344827586207</c:v>
                </c:pt>
                <c:pt idx="11">
                  <c:v>0.39106753812636164</c:v>
                </c:pt>
                <c:pt idx="12">
                  <c:v>0</c:v>
                </c:pt>
                <c:pt idx="13">
                  <c:v>6.1538461538461542E-2</c:v>
                </c:pt>
                <c:pt idx="14">
                  <c:v>3.1851851851851853E-2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20339</c:v>
                </c:pt>
                <c:pt idx="1">
                  <c:v>4854</c:v>
                </c:pt>
                <c:pt idx="2">
                  <c:v>5211</c:v>
                </c:pt>
                <c:pt idx="3">
                  <c:v>1775</c:v>
                </c:pt>
                <c:pt idx="4">
                  <c:v>3645</c:v>
                </c:pt>
                <c:pt idx="5">
                  <c:v>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0.45263157894736844</c:v>
                </c:pt>
                <c:pt idx="1">
                  <c:v>0.108022699454768</c:v>
                </c:pt>
                <c:pt idx="2">
                  <c:v>0.11596750862356738</c:v>
                </c:pt>
                <c:pt idx="3">
                  <c:v>3.950150216980082E-2</c:v>
                </c:pt>
                <c:pt idx="4">
                  <c:v>8.1117169244464229E-2</c:v>
                </c:pt>
                <c:pt idx="5">
                  <c:v>0.20275954156003115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0.92160805874321983</c:v>
                </c:pt>
                <c:pt idx="1">
                  <c:v>0.94844915036346211</c:v>
                </c:pt>
                <c:pt idx="2">
                  <c:v>0.90516118952137914</c:v>
                </c:pt>
                <c:pt idx="3">
                  <c:v>0.96888243603829849</c:v>
                </c:pt>
                <c:pt idx="4">
                  <c:v>0.98807425464091503</c:v>
                </c:pt>
                <c:pt idx="5">
                  <c:v>0.66135935627461051</c:v>
                </c:pt>
                <c:pt idx="6">
                  <c:v>0.87537731780940065</c:v>
                </c:pt>
                <c:pt idx="7">
                  <c:v>0.99372862029646525</c:v>
                </c:pt>
                <c:pt idx="8">
                  <c:v>0.82508600158772161</c:v>
                </c:pt>
                <c:pt idx="9">
                  <c:v>0.88850415512465375</c:v>
                </c:pt>
                <c:pt idx="10">
                  <c:v>0.99158780231335442</c:v>
                </c:pt>
                <c:pt idx="11">
                  <c:v>0.5621773815110277</c:v>
                </c:pt>
                <c:pt idx="12">
                  <c:v>0.8</c:v>
                </c:pt>
                <c:pt idx="13">
                  <c:v>0.68836045056320405</c:v>
                </c:pt>
                <c:pt idx="14">
                  <c:v>0.41558441558441561</c:v>
                </c:pt>
                <c:pt idx="15">
                  <c:v>0.99130434782608701</c:v>
                </c:pt>
                <c:pt idx="16">
                  <c:v>0.9765625</c:v>
                </c:pt>
                <c:pt idx="17">
                  <c:v>1</c:v>
                </c:pt>
                <c:pt idx="18">
                  <c:v>0.99285714285714288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7.8391941256780187E-2</c:v>
                </c:pt>
                <c:pt idx="1">
                  <c:v>5.1550849636537874E-2</c:v>
                </c:pt>
                <c:pt idx="2">
                  <c:v>9.4838810478620902E-2</c:v>
                </c:pt>
                <c:pt idx="3">
                  <c:v>3.1117563961701459E-2</c:v>
                </c:pt>
                <c:pt idx="4">
                  <c:v>1.1925745359084942E-2</c:v>
                </c:pt>
                <c:pt idx="5">
                  <c:v>0.33864064372538949</c:v>
                </c:pt>
                <c:pt idx="6">
                  <c:v>0.1246226821905994</c:v>
                </c:pt>
                <c:pt idx="7">
                  <c:v>6.2713797035347778E-3</c:v>
                </c:pt>
                <c:pt idx="8">
                  <c:v>0.17491399841227839</c:v>
                </c:pt>
                <c:pt idx="9">
                  <c:v>0.11149584487534626</c:v>
                </c:pt>
                <c:pt idx="10">
                  <c:v>8.4121976866456359E-3</c:v>
                </c:pt>
                <c:pt idx="11">
                  <c:v>0.4378226184889723</c:v>
                </c:pt>
                <c:pt idx="12">
                  <c:v>0.2</c:v>
                </c:pt>
                <c:pt idx="13">
                  <c:v>0.311639549436796</c:v>
                </c:pt>
                <c:pt idx="14">
                  <c:v>0.58441558441558439</c:v>
                </c:pt>
                <c:pt idx="15">
                  <c:v>8.6956521739130436E-3</c:v>
                </c:pt>
                <c:pt idx="16">
                  <c:v>2.34375E-2</c:v>
                </c:pt>
                <c:pt idx="17">
                  <c:v>0</c:v>
                </c:pt>
                <c:pt idx="18">
                  <c:v>7.1428571428571426E-3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108404</c:v>
                </c:pt>
                <c:pt idx="1">
                  <c:v>85566</c:v>
                </c:pt>
                <c:pt idx="2">
                  <c:v>38402</c:v>
                </c:pt>
                <c:pt idx="3">
                  <c:v>25484</c:v>
                </c:pt>
                <c:pt idx="4">
                  <c:v>26665</c:v>
                </c:pt>
                <c:pt idx="5">
                  <c:v>38287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0.33581571708260016</c:v>
                </c:pt>
                <c:pt idx="1">
                  <c:v>0.26506778022849498</c:v>
                </c:pt>
                <c:pt idx="2">
                  <c:v>0.11896235533196203</c:v>
                </c:pt>
                <c:pt idx="3">
                  <c:v>7.8944759733339948E-2</c:v>
                </c:pt>
                <c:pt idx="4">
                  <c:v>8.2603281207405024E-2</c:v>
                </c:pt>
                <c:pt idx="5">
                  <c:v>0.11860610641619787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63</xdr:row>
      <xdr:rowOff>66675</xdr:rowOff>
    </xdr:from>
    <xdr:to>
      <xdr:col>5</xdr:col>
      <xdr:colOff>676275</xdr:colOff>
      <xdr:row>82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848540</xdr:colOff>
      <xdr:row>63</xdr:row>
      <xdr:rowOff>78860</xdr:rowOff>
    </xdr:from>
    <xdr:to>
      <xdr:col>10</xdr:col>
      <xdr:colOff>430905</xdr:colOff>
      <xdr:row>82</xdr:row>
      <xdr:rowOff>83256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86</xdr:row>
      <xdr:rowOff>0</xdr:rowOff>
    </xdr:from>
    <xdr:to>
      <xdr:col>5</xdr:col>
      <xdr:colOff>657225</xdr:colOff>
      <xdr:row>105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85</xdr:row>
      <xdr:rowOff>190499</xdr:rowOff>
    </xdr:from>
    <xdr:to>
      <xdr:col>10</xdr:col>
      <xdr:colOff>420565</xdr:colOff>
      <xdr:row>105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4"/>
  <sheetViews>
    <sheetView tabSelected="1" zoomScale="80" zoomScaleNormal="80" workbookViewId="0">
      <selection activeCell="B5" sqref="B5"/>
    </sheetView>
  </sheetViews>
  <sheetFormatPr defaultRowHeight="14.5" x14ac:dyDescent="0.35"/>
  <cols>
    <col min="1" max="1" width="18.1796875" customWidth="1"/>
    <col min="2" max="2" width="19" customWidth="1"/>
    <col min="3" max="3" width="11.54296875" customWidth="1"/>
    <col min="4" max="4" width="17.1796875" customWidth="1"/>
    <col min="5" max="5" width="19.1796875" bestFit="1" customWidth="1"/>
    <col min="6" max="6" width="17.81640625" customWidth="1"/>
    <col min="7" max="7" width="15.81640625" customWidth="1"/>
    <col min="8" max="8" width="17.1796875" customWidth="1"/>
    <col min="9" max="9" width="14.1796875" customWidth="1"/>
    <col min="10" max="10" width="16.1796875" customWidth="1"/>
    <col min="11" max="11" width="14.1796875" customWidth="1"/>
    <col min="12" max="13" width="12.1796875" customWidth="1"/>
    <col min="14" max="14" width="13.1796875" customWidth="1"/>
    <col min="15" max="15" width="12.81640625" customWidth="1"/>
    <col min="16" max="16" width="13.1796875" customWidth="1"/>
    <col min="17" max="17" width="18" customWidth="1"/>
    <col min="18" max="18" width="12.453125" customWidth="1"/>
    <col min="19" max="19" width="9.1796875" bestFit="1" customWidth="1"/>
    <col min="20" max="21" width="13.54296875" customWidth="1"/>
    <col min="22" max="22" width="14.81640625" customWidth="1"/>
    <col min="23" max="23" width="18.54296875" customWidth="1"/>
    <col min="24" max="24" width="13.08984375" customWidth="1"/>
  </cols>
  <sheetData>
    <row r="1" spans="1:27" ht="38.25" customHeight="1" x14ac:dyDescent="0.35">
      <c r="A1" s="35" t="s">
        <v>188</v>
      </c>
      <c r="B1" s="35"/>
      <c r="D1" s="9"/>
      <c r="E1" s="10" t="str">
        <f>CONCATENATE("Total permits Jan 2016- ", A1)</f>
        <v>Total permits Jan 2016- Sep 13 2022</v>
      </c>
      <c r="F1" s="10" t="str">
        <f>CONCATENATE("Total permits Jan 1 2022- ",A1)</f>
        <v>Total permits Jan 1 2022- Sep 13 2022</v>
      </c>
      <c r="G1" t="s">
        <v>148</v>
      </c>
      <c r="H1" s="9"/>
      <c r="I1" s="10" t="str">
        <f>CONCATENATE("Percentage  Jan 2016- ", A1)</f>
        <v>Percentage  Jan 2016- Sep 13 2022</v>
      </c>
      <c r="J1" s="10" t="str">
        <f>CONCATENATE("Percentage Jan 1 2022- ",A1)</f>
        <v>Percentage Jan 1 2022- Sep 13 2022</v>
      </c>
    </row>
    <row r="2" spans="1:27" x14ac:dyDescent="0.35">
      <c r="D2" s="9" t="s">
        <v>0</v>
      </c>
      <c r="E2" s="38">
        <f>W58</f>
        <v>297532</v>
      </c>
      <c r="F2" s="80">
        <f>W9</f>
        <v>36124</v>
      </c>
      <c r="G2" s="36"/>
      <c r="H2" s="9" t="s">
        <v>0</v>
      </c>
      <c r="I2" s="100">
        <f>E2/E4</f>
        <v>0.92169958613169434</v>
      </c>
      <c r="J2" s="100">
        <f>F2/F4</f>
        <v>0.80391676866585071</v>
      </c>
      <c r="L2" s="36"/>
      <c r="M2" s="154"/>
      <c r="N2" s="36"/>
    </row>
    <row r="3" spans="1:27" x14ac:dyDescent="0.35">
      <c r="D3" s="9" t="s">
        <v>11</v>
      </c>
      <c r="E3" s="38">
        <f>W59</f>
        <v>25276</v>
      </c>
      <c r="F3" s="80">
        <f>W10</f>
        <v>8811</v>
      </c>
      <c r="G3" s="36"/>
      <c r="H3" s="9" t="s">
        <v>11</v>
      </c>
      <c r="I3" s="100">
        <f>E3/E4</f>
        <v>7.8300413868305621E-2</v>
      </c>
      <c r="J3" s="100">
        <f>F3/F4</f>
        <v>0.19608323133414932</v>
      </c>
      <c r="K3" s="36"/>
      <c r="L3" s="36"/>
      <c r="M3" s="36"/>
    </row>
    <row r="4" spans="1:27" x14ac:dyDescent="0.35">
      <c r="B4" s="12"/>
      <c r="D4" s="9" t="s">
        <v>9</v>
      </c>
      <c r="E4" s="8">
        <f>SUM(E2:E3)</f>
        <v>322808</v>
      </c>
      <c r="F4" s="80">
        <f>SUM(F2:F3)</f>
        <v>44935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7" s="109" customFormat="1" x14ac:dyDescent="0.35">
      <c r="B5" s="112"/>
      <c r="D5" s="104"/>
      <c r="E5" s="104"/>
      <c r="F5" s="104"/>
      <c r="G5" s="104"/>
      <c r="H5" s="104"/>
      <c r="I5" s="104"/>
      <c r="J5" s="104"/>
      <c r="K5" s="36"/>
      <c r="L5" s="104"/>
      <c r="M5" s="36"/>
    </row>
    <row r="6" spans="1:27" s="109" customFormat="1" x14ac:dyDescent="0.35">
      <c r="B6" s="112"/>
      <c r="D6" s="104"/>
      <c r="E6" s="104"/>
      <c r="F6" s="104"/>
      <c r="G6" s="104"/>
      <c r="H6" s="104"/>
      <c r="I6" s="104"/>
      <c r="J6" s="104"/>
      <c r="K6" s="36"/>
      <c r="L6" s="104"/>
      <c r="M6" s="36"/>
    </row>
    <row r="7" spans="1:27" s="109" customFormat="1" ht="15" thickBot="1" x14ac:dyDescent="0.4">
      <c r="A7" s="156" t="str">
        <f>CONCATENATE("Number of WP from 1 January 2022 until ",A1)</f>
        <v>Number of WP from 1 January 2022 until Sep 13 2022</v>
      </c>
      <c r="B7" s="156"/>
      <c r="C7" s="156"/>
      <c r="D7" s="156"/>
      <c r="E7" s="156"/>
    </row>
    <row r="8" spans="1:27" s="109" customFormat="1" ht="99.75" customHeight="1" x14ac:dyDescent="0.35">
      <c r="A8" s="25" t="s">
        <v>132</v>
      </c>
      <c r="B8" s="26" t="s">
        <v>16</v>
      </c>
      <c r="C8" s="26" t="s">
        <v>15</v>
      </c>
      <c r="D8" s="26" t="s">
        <v>93</v>
      </c>
      <c r="E8" s="26" t="s">
        <v>17</v>
      </c>
      <c r="F8" s="26" t="s">
        <v>31</v>
      </c>
      <c r="G8" s="26" t="s">
        <v>92</v>
      </c>
      <c r="H8" s="26" t="s">
        <v>95</v>
      </c>
      <c r="I8" s="26" t="s">
        <v>96</v>
      </c>
      <c r="J8" s="26" t="s">
        <v>94</v>
      </c>
      <c r="K8" s="26" t="s">
        <v>3</v>
      </c>
      <c r="L8" s="26" t="s">
        <v>97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7" s="109" customFormat="1" x14ac:dyDescent="0.35">
      <c r="A9" s="28" t="s">
        <v>0</v>
      </c>
      <c r="B9" s="37">
        <v>4514</v>
      </c>
      <c r="C9" s="37">
        <v>16</v>
      </c>
      <c r="D9" s="37">
        <v>3472</v>
      </c>
      <c r="E9" s="37">
        <v>1</v>
      </c>
      <c r="F9" s="37">
        <v>1134</v>
      </c>
      <c r="G9" s="37">
        <v>16893</v>
      </c>
      <c r="H9" s="37">
        <v>3185</v>
      </c>
      <c r="I9" s="37">
        <v>222</v>
      </c>
      <c r="J9" s="37">
        <v>1750</v>
      </c>
      <c r="K9" s="37">
        <v>9</v>
      </c>
      <c r="L9" s="107">
        <v>2</v>
      </c>
      <c r="M9" s="37">
        <v>5</v>
      </c>
      <c r="N9" s="37">
        <v>1118</v>
      </c>
      <c r="O9" s="37">
        <v>1307</v>
      </c>
      <c r="P9" s="37">
        <v>1993</v>
      </c>
      <c r="Q9" s="37">
        <v>61</v>
      </c>
      <c r="R9" s="37">
        <v>36</v>
      </c>
      <c r="S9" s="37">
        <v>1</v>
      </c>
      <c r="T9" s="37">
        <v>382</v>
      </c>
      <c r="U9" s="37">
        <v>22</v>
      </c>
      <c r="V9" s="37">
        <v>1</v>
      </c>
      <c r="W9" s="112">
        <f>SUM(B9:V9)</f>
        <v>36124</v>
      </c>
      <c r="X9" s="112"/>
    </row>
    <row r="10" spans="1:27" s="109" customFormat="1" x14ac:dyDescent="0.35">
      <c r="A10" s="28" t="s">
        <v>11</v>
      </c>
      <c r="B10" s="37">
        <v>340</v>
      </c>
      <c r="C10" s="37"/>
      <c r="D10" s="37">
        <v>1739</v>
      </c>
      <c r="E10" s="37"/>
      <c r="F10" s="37">
        <v>171</v>
      </c>
      <c r="G10" s="37">
        <v>3446</v>
      </c>
      <c r="H10" s="37">
        <v>460</v>
      </c>
      <c r="I10" s="37"/>
      <c r="J10" s="37">
        <v>25</v>
      </c>
      <c r="K10" s="37"/>
      <c r="L10" s="37"/>
      <c r="M10" s="37"/>
      <c r="N10" s="107">
        <v>718</v>
      </c>
      <c r="O10" s="37">
        <v>43</v>
      </c>
      <c r="P10" s="37">
        <v>570</v>
      </c>
      <c r="Q10" s="37">
        <v>4</v>
      </c>
      <c r="R10" s="37">
        <v>131</v>
      </c>
      <c r="S10" s="37"/>
      <c r="T10" s="37">
        <v>1163</v>
      </c>
      <c r="U10" s="37"/>
      <c r="V10" s="37">
        <v>1</v>
      </c>
      <c r="W10" s="112">
        <f>SUM(B10:V10)</f>
        <v>8811</v>
      </c>
      <c r="X10" s="108"/>
    </row>
    <row r="11" spans="1:27" s="109" customFormat="1" ht="15" thickBot="1" x14ac:dyDescent="0.4">
      <c r="A11" s="29" t="s">
        <v>10</v>
      </c>
      <c r="B11" s="110">
        <f t="shared" ref="B11:V11" si="0">SUM(B9:B10)</f>
        <v>4854</v>
      </c>
      <c r="C11" s="110">
        <f t="shared" si="0"/>
        <v>16</v>
      </c>
      <c r="D11" s="110">
        <f t="shared" si="0"/>
        <v>5211</v>
      </c>
      <c r="E11" s="110">
        <f t="shared" si="0"/>
        <v>1</v>
      </c>
      <c r="F11" s="110">
        <f t="shared" si="0"/>
        <v>1305</v>
      </c>
      <c r="G11" s="110">
        <f t="shared" si="0"/>
        <v>20339</v>
      </c>
      <c r="H11" s="110">
        <f t="shared" si="0"/>
        <v>3645</v>
      </c>
      <c r="I11" s="110">
        <f t="shared" si="0"/>
        <v>222</v>
      </c>
      <c r="J11" s="110">
        <f t="shared" si="0"/>
        <v>1775</v>
      </c>
      <c r="K11" s="110">
        <f t="shared" si="0"/>
        <v>9</v>
      </c>
      <c r="L11" s="110">
        <f t="shared" si="0"/>
        <v>2</v>
      </c>
      <c r="M11" s="110">
        <f t="shared" si="0"/>
        <v>5</v>
      </c>
      <c r="N11" s="110">
        <f t="shared" si="0"/>
        <v>1836</v>
      </c>
      <c r="O11" s="110">
        <f t="shared" si="0"/>
        <v>1350</v>
      </c>
      <c r="P11" s="110">
        <f t="shared" si="0"/>
        <v>2563</v>
      </c>
      <c r="Q11" s="110">
        <f t="shared" si="0"/>
        <v>65</v>
      </c>
      <c r="R11" s="110">
        <f t="shared" si="0"/>
        <v>167</v>
      </c>
      <c r="S11" s="110">
        <f t="shared" si="0"/>
        <v>1</v>
      </c>
      <c r="T11" s="110">
        <f t="shared" si="0"/>
        <v>1545</v>
      </c>
      <c r="U11" s="110">
        <f t="shared" si="0"/>
        <v>22</v>
      </c>
      <c r="V11" s="31">
        <f t="shared" si="0"/>
        <v>2</v>
      </c>
      <c r="W11" s="112">
        <f>SUM(W9:W10)</f>
        <v>44935</v>
      </c>
      <c r="X11" s="112">
        <f>W11/5.5</f>
        <v>8170</v>
      </c>
      <c r="Y11" s="112">
        <f>X11*12</f>
        <v>98040</v>
      </c>
      <c r="AA11" s="112"/>
    </row>
    <row r="12" spans="1:27" s="109" customFormat="1" x14ac:dyDescent="0.35">
      <c r="B12" s="101">
        <f>B11/$W$20</f>
        <v>7.804485891148806E-2</v>
      </c>
      <c r="C12" s="101">
        <f t="shared" ref="C12:V12" si="1">C11/$W$20</f>
        <v>2.5725540638314975E-4</v>
      </c>
      <c r="D12" s="101">
        <f t="shared" si="1"/>
        <v>8.378487016641209E-2</v>
      </c>
      <c r="E12" s="101">
        <f t="shared" si="1"/>
        <v>1.6078462898946859E-5</v>
      </c>
      <c r="F12" s="101">
        <f t="shared" si="1"/>
        <v>2.0982394083125654E-2</v>
      </c>
      <c r="G12" s="101">
        <f t="shared" si="1"/>
        <v>0.32701985690168017</v>
      </c>
      <c r="H12" s="101">
        <f t="shared" si="1"/>
        <v>5.8605997266661304E-2</v>
      </c>
      <c r="I12" s="101">
        <f t="shared" si="1"/>
        <v>3.5694187635662029E-3</v>
      </c>
      <c r="J12" s="101">
        <f t="shared" si="1"/>
        <v>2.8539271645630679E-2</v>
      </c>
      <c r="K12" s="101">
        <f t="shared" si="1"/>
        <v>1.4470616609052174E-4</v>
      </c>
      <c r="L12" s="101">
        <f t="shared" si="1"/>
        <v>3.2156925797893719E-5</v>
      </c>
      <c r="M12" s="101">
        <f t="shared" si="1"/>
        <v>8.0392314494734304E-5</v>
      </c>
      <c r="N12" s="101">
        <f t="shared" si="1"/>
        <v>2.9520057882466436E-2</v>
      </c>
      <c r="O12" s="101">
        <f t="shared" si="1"/>
        <v>2.1705924913578263E-2</v>
      </c>
      <c r="P12" s="101">
        <f t="shared" si="1"/>
        <v>4.1209100410000803E-2</v>
      </c>
      <c r="Q12" s="101">
        <f t="shared" si="1"/>
        <v>1.0451000884315459E-3</v>
      </c>
      <c r="R12" s="101">
        <f t="shared" si="1"/>
        <v>2.6851033041241259E-3</v>
      </c>
      <c r="S12" s="101">
        <f t="shared" si="1"/>
        <v>1.6078462898946859E-5</v>
      </c>
      <c r="T12" s="101">
        <f t="shared" si="1"/>
        <v>2.4841225178872901E-2</v>
      </c>
      <c r="U12" s="101">
        <f t="shared" si="1"/>
        <v>3.5372618377683095E-4</v>
      </c>
      <c r="V12" s="101">
        <f t="shared" si="1"/>
        <v>3.2156925797893719E-5</v>
      </c>
      <c r="W12" s="102">
        <f>SUM(B12:V12)</f>
        <v>0.72248573036417718</v>
      </c>
      <c r="Y12" s="112">
        <f>X11*12</f>
        <v>98040</v>
      </c>
    </row>
    <row r="13" spans="1:27" s="109" customFormat="1" x14ac:dyDescent="0.35">
      <c r="B13" s="101">
        <f>B10/B11</f>
        <v>7.0045323444581795E-2</v>
      </c>
      <c r="C13" s="101">
        <f t="shared" ref="C13:V13" si="2">C10/C11</f>
        <v>0</v>
      </c>
      <c r="D13" s="101">
        <f t="shared" si="2"/>
        <v>0.33371713682594512</v>
      </c>
      <c r="E13" s="101">
        <f t="shared" si="2"/>
        <v>0</v>
      </c>
      <c r="F13" s="101">
        <f t="shared" si="2"/>
        <v>0.1310344827586207</v>
      </c>
      <c r="G13" s="101">
        <f t="shared" si="2"/>
        <v>0.1694281921431732</v>
      </c>
      <c r="H13" s="101">
        <f t="shared" si="2"/>
        <v>0.12620027434842249</v>
      </c>
      <c r="I13" s="101">
        <f t="shared" si="2"/>
        <v>0</v>
      </c>
      <c r="J13" s="101">
        <f t="shared" si="2"/>
        <v>1.4084507042253521E-2</v>
      </c>
      <c r="K13" s="101">
        <f t="shared" si="2"/>
        <v>0</v>
      </c>
      <c r="L13" s="101">
        <f t="shared" si="2"/>
        <v>0</v>
      </c>
      <c r="M13" s="101">
        <f t="shared" si="2"/>
        <v>0</v>
      </c>
      <c r="N13" s="101">
        <f t="shared" si="2"/>
        <v>0.39106753812636164</v>
      </c>
      <c r="O13" s="101">
        <f t="shared" si="2"/>
        <v>3.1851851851851853E-2</v>
      </c>
      <c r="P13" s="101">
        <f t="shared" si="2"/>
        <v>0.22239563012095201</v>
      </c>
      <c r="Q13" s="101">
        <f t="shared" si="2"/>
        <v>6.1538461538461542E-2</v>
      </c>
      <c r="R13" s="101">
        <f t="shared" si="2"/>
        <v>0.78443113772455086</v>
      </c>
      <c r="S13" s="101">
        <f t="shared" si="2"/>
        <v>0</v>
      </c>
      <c r="T13" s="101">
        <f t="shared" si="2"/>
        <v>0.75275080906148872</v>
      </c>
      <c r="U13" s="101">
        <f t="shared" si="2"/>
        <v>0</v>
      </c>
      <c r="V13" s="101">
        <f t="shared" si="2"/>
        <v>0.5</v>
      </c>
      <c r="W13" s="112">
        <f>W19+W33+W26+W45+W39+W11</f>
        <v>131540</v>
      </c>
    </row>
    <row r="14" spans="1:27" s="109" customFormat="1" x14ac:dyDescent="0.35">
      <c r="E14" s="36"/>
      <c r="F14" s="18"/>
      <c r="G14" s="108"/>
      <c r="H14" s="36"/>
      <c r="I14" s="36"/>
      <c r="J14" s="36"/>
      <c r="K14" s="36"/>
      <c r="L14" s="108"/>
      <c r="W14" s="112"/>
      <c r="X14" s="112"/>
    </row>
    <row r="15" spans="1:27" s="109" customFormat="1" x14ac:dyDescent="0.35">
      <c r="B15" s="112"/>
      <c r="D15" s="104"/>
      <c r="E15" s="104"/>
      <c r="F15" s="104"/>
      <c r="G15" s="104"/>
      <c r="H15" s="104"/>
      <c r="I15" s="104"/>
      <c r="J15" s="104"/>
      <c r="K15" s="36"/>
      <c r="L15" s="104"/>
      <c r="M15" s="36"/>
    </row>
    <row r="16" spans="1:27" s="109" customFormat="1" ht="15" thickBot="1" x14ac:dyDescent="0.4">
      <c r="A16" s="156" t="s">
        <v>186</v>
      </c>
      <c r="B16" s="156"/>
      <c r="C16" s="156"/>
      <c r="D16" s="156"/>
      <c r="E16" s="156"/>
    </row>
    <row r="17" spans="1:27" s="109" customFormat="1" ht="99.75" customHeight="1" x14ac:dyDescent="0.35">
      <c r="A17" s="25" t="s">
        <v>132</v>
      </c>
      <c r="B17" s="26" t="s">
        <v>16</v>
      </c>
      <c r="C17" s="26" t="s">
        <v>15</v>
      </c>
      <c r="D17" s="26" t="s">
        <v>93</v>
      </c>
      <c r="E17" s="26" t="s">
        <v>17</v>
      </c>
      <c r="F17" s="26" t="s">
        <v>31</v>
      </c>
      <c r="G17" s="26" t="s">
        <v>92</v>
      </c>
      <c r="H17" s="26" t="s">
        <v>95</v>
      </c>
      <c r="I17" s="26" t="s">
        <v>96</v>
      </c>
      <c r="J17" s="26" t="s">
        <v>94</v>
      </c>
      <c r="K17" s="26" t="s">
        <v>3</v>
      </c>
      <c r="L17" s="26" t="s">
        <v>97</v>
      </c>
      <c r="M17" s="26" t="s">
        <v>4</v>
      </c>
      <c r="N17" s="26" t="s">
        <v>5</v>
      </c>
      <c r="O17" s="26" t="s">
        <v>6</v>
      </c>
      <c r="P17" s="26" t="s">
        <v>25</v>
      </c>
      <c r="Q17" s="26" t="s">
        <v>7</v>
      </c>
      <c r="R17" s="26" t="s">
        <v>26</v>
      </c>
      <c r="S17" s="26" t="s">
        <v>27</v>
      </c>
      <c r="T17" s="26" t="s">
        <v>8</v>
      </c>
      <c r="U17" s="26" t="s">
        <v>20</v>
      </c>
      <c r="V17" s="27" t="s">
        <v>19</v>
      </c>
    </row>
    <row r="18" spans="1:27" s="109" customFormat="1" x14ac:dyDescent="0.35">
      <c r="A18" s="28" t="s">
        <v>0</v>
      </c>
      <c r="B18" s="37">
        <v>14650</v>
      </c>
      <c r="C18" s="37">
        <v>24</v>
      </c>
      <c r="D18" s="37">
        <v>6654</v>
      </c>
      <c r="E18" s="37">
        <v>2</v>
      </c>
      <c r="F18" s="37">
        <v>1291</v>
      </c>
      <c r="G18" s="37">
        <v>16150</v>
      </c>
      <c r="H18" s="37">
        <v>4326</v>
      </c>
      <c r="I18" s="37">
        <v>142</v>
      </c>
      <c r="J18" s="37">
        <v>6197</v>
      </c>
      <c r="K18" s="37">
        <v>10</v>
      </c>
      <c r="L18" s="107">
        <v>11</v>
      </c>
      <c r="M18" s="37">
        <v>26</v>
      </c>
      <c r="N18" s="37">
        <v>84</v>
      </c>
      <c r="O18" s="37">
        <v>1787</v>
      </c>
      <c r="P18" s="37">
        <v>3360</v>
      </c>
      <c r="Q18" s="37">
        <v>585</v>
      </c>
      <c r="R18" s="37">
        <v>28</v>
      </c>
      <c r="S18" s="37">
        <v>5</v>
      </c>
      <c r="T18" s="37">
        <v>832</v>
      </c>
      <c r="U18" s="37">
        <v>51</v>
      </c>
      <c r="V18" s="37">
        <v>478</v>
      </c>
      <c r="W18" s="112">
        <f>SUM(B18:V18)</f>
        <v>56693</v>
      </c>
      <c r="X18" s="112"/>
    </row>
    <row r="19" spans="1:27" s="109" customFormat="1" x14ac:dyDescent="0.35">
      <c r="A19" s="28" t="s">
        <v>11</v>
      </c>
      <c r="B19" s="37">
        <v>1391</v>
      </c>
      <c r="C19" s="37"/>
      <c r="D19" s="37">
        <v>891</v>
      </c>
      <c r="E19" s="37"/>
      <c r="F19" s="37">
        <v>190</v>
      </c>
      <c r="G19" s="37">
        <v>314</v>
      </c>
      <c r="H19" s="37">
        <v>158</v>
      </c>
      <c r="I19" s="37">
        <v>10</v>
      </c>
      <c r="J19" s="37">
        <v>25</v>
      </c>
      <c r="K19" s="37"/>
      <c r="L19" s="37"/>
      <c r="M19" s="37"/>
      <c r="N19" s="107">
        <v>2</v>
      </c>
      <c r="O19" s="37">
        <v>465</v>
      </c>
      <c r="P19" s="37">
        <v>923</v>
      </c>
      <c r="Q19" s="37">
        <v>234</v>
      </c>
      <c r="R19" s="37">
        <v>150</v>
      </c>
      <c r="S19" s="37"/>
      <c r="T19" s="37">
        <v>350</v>
      </c>
      <c r="U19" s="37"/>
      <c r="V19" s="37">
        <v>399</v>
      </c>
      <c r="W19" s="112">
        <f>SUM(B19:V19)</f>
        <v>5502</v>
      </c>
      <c r="X19" s="108"/>
    </row>
    <row r="20" spans="1:27" s="109" customFormat="1" ht="15" thickBot="1" x14ac:dyDescent="0.4">
      <c r="A20" s="29" t="s">
        <v>10</v>
      </c>
      <c r="B20" s="110">
        <f t="shared" ref="B20:I20" si="3">SUM(B18:B19)</f>
        <v>16041</v>
      </c>
      <c r="C20" s="110">
        <f t="shared" si="3"/>
        <v>24</v>
      </c>
      <c r="D20" s="110">
        <f t="shared" si="3"/>
        <v>7545</v>
      </c>
      <c r="E20" s="110">
        <f t="shared" si="3"/>
        <v>2</v>
      </c>
      <c r="F20" s="110">
        <f t="shared" si="3"/>
        <v>1481</v>
      </c>
      <c r="G20" s="110">
        <f t="shared" si="3"/>
        <v>16464</v>
      </c>
      <c r="H20" s="110">
        <f t="shared" si="3"/>
        <v>4484</v>
      </c>
      <c r="I20" s="110">
        <f t="shared" si="3"/>
        <v>152</v>
      </c>
      <c r="J20" s="110">
        <f t="shared" ref="J20:V20" si="4">SUM(J18:J19)</f>
        <v>6222</v>
      </c>
      <c r="K20" s="110">
        <f t="shared" si="4"/>
        <v>10</v>
      </c>
      <c r="L20" s="110">
        <f t="shared" si="4"/>
        <v>11</v>
      </c>
      <c r="M20" s="110">
        <f t="shared" si="4"/>
        <v>26</v>
      </c>
      <c r="N20" s="110">
        <f t="shared" si="4"/>
        <v>86</v>
      </c>
      <c r="O20" s="110">
        <f t="shared" si="4"/>
        <v>2252</v>
      </c>
      <c r="P20" s="110">
        <f t="shared" si="4"/>
        <v>4283</v>
      </c>
      <c r="Q20" s="110">
        <f t="shared" si="4"/>
        <v>819</v>
      </c>
      <c r="R20" s="110">
        <f t="shared" si="4"/>
        <v>178</v>
      </c>
      <c r="S20" s="110">
        <f t="shared" si="4"/>
        <v>5</v>
      </c>
      <c r="T20" s="110">
        <f t="shared" si="4"/>
        <v>1182</v>
      </c>
      <c r="U20" s="110">
        <f t="shared" si="4"/>
        <v>51</v>
      </c>
      <c r="V20" s="31">
        <f t="shared" si="4"/>
        <v>877</v>
      </c>
      <c r="W20" s="112">
        <f>SUM(W18:W19)</f>
        <v>62195</v>
      </c>
      <c r="X20" s="112">
        <f>W20/12</f>
        <v>5182.916666666667</v>
      </c>
      <c r="Y20" s="112"/>
      <c r="AA20" s="112"/>
    </row>
    <row r="21" spans="1:27" s="109" customFormat="1" x14ac:dyDescent="0.35">
      <c r="B21" s="101">
        <f>B20/$W$20</f>
        <v>0.2579146233620066</v>
      </c>
      <c r="C21" s="101">
        <f t="shared" ref="C21:V21" si="5">C20/$W$20</f>
        <v>3.8588310957472468E-4</v>
      </c>
      <c r="D21" s="101">
        <f t="shared" si="5"/>
        <v>0.12131200257255406</v>
      </c>
      <c r="E21" s="101">
        <f t="shared" si="5"/>
        <v>3.2156925797893719E-5</v>
      </c>
      <c r="F21" s="101">
        <f t="shared" si="5"/>
        <v>2.3812203553340301E-2</v>
      </c>
      <c r="G21" s="101">
        <f t="shared" si="5"/>
        <v>0.26471581316826109</v>
      </c>
      <c r="H21" s="101">
        <f t="shared" si="5"/>
        <v>7.209582763887773E-2</v>
      </c>
      <c r="I21" s="101">
        <f t="shared" si="5"/>
        <v>2.4439263606399228E-3</v>
      </c>
      <c r="J21" s="101">
        <f t="shared" si="5"/>
        <v>0.10004019615724737</v>
      </c>
      <c r="K21" s="101">
        <f t="shared" si="5"/>
        <v>1.6078462898946861E-4</v>
      </c>
      <c r="L21" s="101">
        <f t="shared" si="5"/>
        <v>1.7686309188841547E-4</v>
      </c>
      <c r="M21" s="101">
        <f t="shared" si="5"/>
        <v>4.1804003537261836E-4</v>
      </c>
      <c r="N21" s="101">
        <f t="shared" si="5"/>
        <v>1.3827478093094299E-3</v>
      </c>
      <c r="O21" s="101">
        <f t="shared" si="5"/>
        <v>3.6208698448428334E-2</v>
      </c>
      <c r="P21" s="101">
        <f t="shared" si="5"/>
        <v>6.886405659618941E-2</v>
      </c>
      <c r="Q21" s="101">
        <f t="shared" si="5"/>
        <v>1.3168261114237479E-2</v>
      </c>
      <c r="R21" s="101">
        <f t="shared" si="5"/>
        <v>2.8619663960125414E-3</v>
      </c>
      <c r="S21" s="101">
        <f t="shared" si="5"/>
        <v>8.0392314494734304E-5</v>
      </c>
      <c r="T21" s="101">
        <f t="shared" si="5"/>
        <v>1.9004743146555189E-2</v>
      </c>
      <c r="U21" s="101">
        <f t="shared" si="5"/>
        <v>8.200016078462899E-4</v>
      </c>
      <c r="V21" s="101">
        <f t="shared" si="5"/>
        <v>1.4100811962376397E-2</v>
      </c>
      <c r="W21" s="102">
        <f>SUM(B21:V21)</f>
        <v>1.0000000000000002</v>
      </c>
    </row>
    <row r="22" spans="1:27" x14ac:dyDescent="0.35">
      <c r="B22" s="101">
        <f>B19/B20</f>
        <v>8.6715292064085778E-2</v>
      </c>
      <c r="C22" s="101">
        <f t="shared" ref="C22:V22" si="6">C19/C20</f>
        <v>0</v>
      </c>
      <c r="D22" s="101">
        <f t="shared" si="6"/>
        <v>0.11809145129224652</v>
      </c>
      <c r="E22" s="101">
        <f t="shared" si="6"/>
        <v>0</v>
      </c>
      <c r="F22" s="101">
        <f t="shared" si="6"/>
        <v>0.12829169480081026</v>
      </c>
      <c r="G22" s="101">
        <f t="shared" si="6"/>
        <v>1.9071914480077744E-2</v>
      </c>
      <c r="H22" s="101">
        <f t="shared" si="6"/>
        <v>3.5236396074933098E-2</v>
      </c>
      <c r="I22" s="101">
        <f t="shared" si="6"/>
        <v>6.5789473684210523E-2</v>
      </c>
      <c r="J22" s="101">
        <f t="shared" si="6"/>
        <v>4.0180006428801032E-3</v>
      </c>
      <c r="K22" s="101">
        <f t="shared" si="6"/>
        <v>0</v>
      </c>
      <c r="L22" s="101">
        <f t="shared" si="6"/>
        <v>0</v>
      </c>
      <c r="M22" s="101">
        <f t="shared" si="6"/>
        <v>0</v>
      </c>
      <c r="N22" s="101">
        <f t="shared" si="6"/>
        <v>2.3255813953488372E-2</v>
      </c>
      <c r="O22" s="101">
        <f t="shared" si="6"/>
        <v>0.20648312611012434</v>
      </c>
      <c r="P22" s="101">
        <f t="shared" si="6"/>
        <v>0.2155031519962643</v>
      </c>
      <c r="Q22" s="101">
        <f t="shared" si="6"/>
        <v>0.2857142857142857</v>
      </c>
      <c r="R22" s="101">
        <f t="shared" si="6"/>
        <v>0.84269662921348309</v>
      </c>
      <c r="S22" s="101">
        <f t="shared" si="6"/>
        <v>0</v>
      </c>
      <c r="T22" s="101">
        <f t="shared" si="6"/>
        <v>0.29610829103214892</v>
      </c>
      <c r="U22" s="101">
        <f t="shared" si="6"/>
        <v>0</v>
      </c>
      <c r="V22" s="101">
        <f t="shared" si="6"/>
        <v>0.45496009122006842</v>
      </c>
      <c r="W22" s="112">
        <f>W28+W42+W35+W54+W48+W20</f>
        <v>277873</v>
      </c>
    </row>
    <row r="23" spans="1:27" s="109" customFormat="1" x14ac:dyDescent="0.35">
      <c r="E23" s="36"/>
      <c r="F23" s="18"/>
      <c r="G23" s="108"/>
      <c r="H23" s="36"/>
      <c r="I23" s="36"/>
      <c r="J23" s="36"/>
      <c r="K23" s="36"/>
      <c r="L23" s="108"/>
      <c r="W23" s="112"/>
      <c r="X23" s="112"/>
    </row>
    <row r="24" spans="1:27" s="109" customFormat="1" ht="15" thickBot="1" x14ac:dyDescent="0.4">
      <c r="A24" s="156" t="str">
        <f>CONCATENATE("Number of WP 2020")</f>
        <v>Number of WP 2020</v>
      </c>
      <c r="B24" s="156"/>
      <c r="C24" s="156"/>
      <c r="D24" s="156"/>
      <c r="E24" s="156"/>
    </row>
    <row r="25" spans="1:27" s="109" customFormat="1" ht="99.75" customHeight="1" x14ac:dyDescent="0.35">
      <c r="A25" s="25" t="s">
        <v>132</v>
      </c>
      <c r="B25" s="26" t="s">
        <v>16</v>
      </c>
      <c r="C25" s="26" t="s">
        <v>15</v>
      </c>
      <c r="D25" s="26" t="s">
        <v>93</v>
      </c>
      <c r="E25" s="26" t="s">
        <v>17</v>
      </c>
      <c r="F25" s="26" t="s">
        <v>31</v>
      </c>
      <c r="G25" s="26" t="s">
        <v>92</v>
      </c>
      <c r="H25" s="26" t="s">
        <v>95</v>
      </c>
      <c r="I25" s="26" t="s">
        <v>96</v>
      </c>
      <c r="J25" s="26" t="s">
        <v>94</v>
      </c>
      <c r="K25" s="26" t="s">
        <v>3</v>
      </c>
      <c r="L25" s="26" t="s">
        <v>97</v>
      </c>
      <c r="M25" s="26" t="s">
        <v>4</v>
      </c>
      <c r="N25" s="26" t="s">
        <v>5</v>
      </c>
      <c r="O25" s="26" t="s">
        <v>6</v>
      </c>
      <c r="P25" s="26" t="s">
        <v>25</v>
      </c>
      <c r="Q25" s="26" t="s">
        <v>7</v>
      </c>
      <c r="R25" s="26" t="s">
        <v>26</v>
      </c>
      <c r="S25" s="26" t="s">
        <v>27</v>
      </c>
      <c r="T25" s="26" t="s">
        <v>8</v>
      </c>
      <c r="U25" s="26" t="s">
        <v>20</v>
      </c>
      <c r="V25" s="27" t="s">
        <v>19</v>
      </c>
    </row>
    <row r="26" spans="1:27" s="109" customFormat="1" x14ac:dyDescent="0.35">
      <c r="A26" s="28" t="s">
        <v>0</v>
      </c>
      <c r="B26" s="37">
        <v>14751</v>
      </c>
      <c r="C26" s="37">
        <v>14</v>
      </c>
      <c r="D26" s="37">
        <v>3097</v>
      </c>
      <c r="E26" s="37">
        <v>1</v>
      </c>
      <c r="F26" s="37">
        <v>483</v>
      </c>
      <c r="G26" s="37">
        <v>11021</v>
      </c>
      <c r="H26" s="37">
        <v>1505</v>
      </c>
      <c r="I26" s="37">
        <v>102</v>
      </c>
      <c r="J26" s="37">
        <v>2220</v>
      </c>
      <c r="K26" s="37">
        <v>7</v>
      </c>
      <c r="L26" s="107">
        <v>1</v>
      </c>
      <c r="M26" s="37">
        <v>14</v>
      </c>
      <c r="N26" s="37">
        <v>35</v>
      </c>
      <c r="O26" s="37">
        <v>668</v>
      </c>
      <c r="P26" s="37">
        <v>1296</v>
      </c>
      <c r="Q26" s="37">
        <v>50</v>
      </c>
      <c r="R26" s="37">
        <v>13</v>
      </c>
      <c r="S26" s="37">
        <v>5</v>
      </c>
      <c r="T26" s="37">
        <v>467</v>
      </c>
      <c r="U26" s="37">
        <v>45</v>
      </c>
      <c r="V26" s="37">
        <v>322</v>
      </c>
      <c r="W26" s="112">
        <f>SUM(B26:V26)</f>
        <v>36117</v>
      </c>
      <c r="X26" s="112"/>
    </row>
    <row r="27" spans="1:27" s="109" customFormat="1" x14ac:dyDescent="0.35">
      <c r="A27" s="28" t="s">
        <v>11</v>
      </c>
      <c r="B27" s="37">
        <v>1056</v>
      </c>
      <c r="C27" s="37">
        <v>0</v>
      </c>
      <c r="D27" s="37">
        <v>166</v>
      </c>
      <c r="E27" s="37">
        <v>0</v>
      </c>
      <c r="F27" s="37">
        <v>21</v>
      </c>
      <c r="G27" s="37">
        <v>604</v>
      </c>
      <c r="H27" s="37">
        <v>13</v>
      </c>
      <c r="I27" s="37">
        <v>0</v>
      </c>
      <c r="J27" s="37">
        <v>4</v>
      </c>
      <c r="K27" s="37">
        <v>0</v>
      </c>
      <c r="L27" s="37">
        <v>0</v>
      </c>
      <c r="M27" s="37">
        <v>0</v>
      </c>
      <c r="N27" s="107">
        <v>2</v>
      </c>
      <c r="O27" s="37">
        <v>189</v>
      </c>
      <c r="P27" s="37">
        <v>232</v>
      </c>
      <c r="Q27" s="37">
        <v>7</v>
      </c>
      <c r="R27" s="37">
        <v>0</v>
      </c>
      <c r="S27" s="37">
        <v>0</v>
      </c>
      <c r="T27" s="37">
        <v>171</v>
      </c>
      <c r="U27" s="37">
        <v>0</v>
      </c>
      <c r="V27" s="37">
        <v>174</v>
      </c>
      <c r="W27" s="112">
        <f>SUM(B27:V27)</f>
        <v>2639</v>
      </c>
      <c r="X27" s="108"/>
    </row>
    <row r="28" spans="1:27" s="109" customFormat="1" ht="15" thickBot="1" x14ac:dyDescent="0.4">
      <c r="A28" s="29" t="s">
        <v>10</v>
      </c>
      <c r="B28" s="110">
        <f t="shared" ref="B28:V28" si="7">SUM(B26:B27)</f>
        <v>15807</v>
      </c>
      <c r="C28" s="110">
        <f t="shared" si="7"/>
        <v>14</v>
      </c>
      <c r="D28" s="110">
        <f t="shared" si="7"/>
        <v>3263</v>
      </c>
      <c r="E28" s="110">
        <f t="shared" si="7"/>
        <v>1</v>
      </c>
      <c r="F28" s="110">
        <f>SUM(F26:F27)</f>
        <v>504</v>
      </c>
      <c r="G28" s="110">
        <f t="shared" si="7"/>
        <v>11625</v>
      </c>
      <c r="H28" s="110">
        <f t="shared" si="7"/>
        <v>1518</v>
      </c>
      <c r="I28" s="110">
        <f>SUM(I26:I27)</f>
        <v>102</v>
      </c>
      <c r="J28" s="110">
        <f t="shared" si="7"/>
        <v>2224</v>
      </c>
      <c r="K28" s="110">
        <f t="shared" si="7"/>
        <v>7</v>
      </c>
      <c r="L28" s="110">
        <f t="shared" si="7"/>
        <v>1</v>
      </c>
      <c r="M28" s="110">
        <f t="shared" si="7"/>
        <v>14</v>
      </c>
      <c r="N28" s="110">
        <f t="shared" si="7"/>
        <v>37</v>
      </c>
      <c r="O28" s="110">
        <f t="shared" si="7"/>
        <v>857</v>
      </c>
      <c r="P28" s="110">
        <f t="shared" si="7"/>
        <v>1528</v>
      </c>
      <c r="Q28" s="110">
        <f t="shared" si="7"/>
        <v>57</v>
      </c>
      <c r="R28" s="110">
        <f t="shared" si="7"/>
        <v>13</v>
      </c>
      <c r="S28" s="110">
        <f t="shared" si="7"/>
        <v>5</v>
      </c>
      <c r="T28" s="110">
        <f t="shared" si="7"/>
        <v>638</v>
      </c>
      <c r="U28" s="110">
        <f t="shared" si="7"/>
        <v>45</v>
      </c>
      <c r="V28" s="31">
        <f t="shared" si="7"/>
        <v>496</v>
      </c>
      <c r="W28" s="112">
        <f>SUM(W26:W27)</f>
        <v>38756</v>
      </c>
      <c r="X28" s="155">
        <f>W28/12</f>
        <v>3229.6666666666665</v>
      </c>
    </row>
    <row r="29" spans="1:27" s="109" customFormat="1" x14ac:dyDescent="0.35">
      <c r="B29" s="101">
        <f>B28/$W$28</f>
        <v>0.40785942821756632</v>
      </c>
      <c r="C29" s="101">
        <f t="shared" ref="C29:V29" si="8">C28/$W$28</f>
        <v>3.612343895138817E-4</v>
      </c>
      <c r="D29" s="101">
        <f t="shared" si="8"/>
        <v>8.4193415213128286E-2</v>
      </c>
      <c r="E29" s="101">
        <f t="shared" si="8"/>
        <v>2.5802456393848696E-5</v>
      </c>
      <c r="F29" s="101">
        <f t="shared" si="8"/>
        <v>1.3004438022499742E-2</v>
      </c>
      <c r="G29" s="101">
        <f t="shared" si="8"/>
        <v>0.29995355557849107</v>
      </c>
      <c r="H29" s="101">
        <f t="shared" si="8"/>
        <v>3.9168128805862318E-2</v>
      </c>
      <c r="I29" s="101">
        <f t="shared" si="8"/>
        <v>2.631850552172567E-3</v>
      </c>
      <c r="J29" s="101">
        <f t="shared" si="8"/>
        <v>5.7384663019919499E-2</v>
      </c>
      <c r="K29" s="101">
        <f t="shared" si="8"/>
        <v>1.8061719475694085E-4</v>
      </c>
      <c r="L29" s="101">
        <f t="shared" si="8"/>
        <v>2.5802456393848696E-5</v>
      </c>
      <c r="M29" s="101">
        <f>M28/$W$28</f>
        <v>3.612343895138817E-4</v>
      </c>
      <c r="N29" s="101">
        <f t="shared" si="8"/>
        <v>9.5469088657240166E-4</v>
      </c>
      <c r="O29" s="101">
        <f t="shared" si="8"/>
        <v>2.2112705129528332E-2</v>
      </c>
      <c r="P29" s="101">
        <f t="shared" si="8"/>
        <v>3.9426153369800807E-2</v>
      </c>
      <c r="Q29" s="101">
        <f t="shared" si="8"/>
        <v>1.4707400144493756E-3</v>
      </c>
      <c r="R29" s="101">
        <f t="shared" si="8"/>
        <v>3.3543193312003303E-4</v>
      </c>
      <c r="S29" s="101">
        <f t="shared" si="8"/>
        <v>1.2901228196924346E-4</v>
      </c>
      <c r="T29" s="101">
        <f t="shared" si="8"/>
        <v>1.6461967179275467E-2</v>
      </c>
      <c r="U29" s="101">
        <f t="shared" si="8"/>
        <v>1.1611105377231912E-3</v>
      </c>
      <c r="V29" s="101">
        <f t="shared" si="8"/>
        <v>1.2798018371348953E-2</v>
      </c>
      <c r="W29" s="102">
        <f>SUM(B29:V29)</f>
        <v>0.99999999999999989</v>
      </c>
    </row>
    <row r="30" spans="1:27" x14ac:dyDescent="0.35">
      <c r="E30" s="36"/>
      <c r="F30" s="18"/>
      <c r="G30" s="108"/>
      <c r="H30" s="36"/>
      <c r="I30" s="36"/>
      <c r="J30" s="36"/>
      <c r="K30" s="36"/>
      <c r="L30" s="108"/>
      <c r="W30" s="12"/>
    </row>
    <row r="31" spans="1:27" ht="15" thickBot="1" x14ac:dyDescent="0.4">
      <c r="A31" s="156" t="str">
        <f>CONCATENATE("Number of WP 2019")</f>
        <v>Number of WP 2019</v>
      </c>
      <c r="B31" s="156"/>
      <c r="C31" s="156"/>
      <c r="D31" s="156"/>
      <c r="E31" s="156"/>
    </row>
    <row r="32" spans="1:27" ht="99.75" customHeight="1" x14ac:dyDescent="0.35">
      <c r="A32" s="25" t="s">
        <v>132</v>
      </c>
      <c r="B32" s="26" t="s">
        <v>16</v>
      </c>
      <c r="C32" s="26" t="s">
        <v>15</v>
      </c>
      <c r="D32" s="26" t="s">
        <v>93</v>
      </c>
      <c r="E32" s="26" t="s">
        <v>17</v>
      </c>
      <c r="F32" s="26" t="s">
        <v>31</v>
      </c>
      <c r="G32" s="26" t="s">
        <v>92</v>
      </c>
      <c r="H32" s="26" t="s">
        <v>95</v>
      </c>
      <c r="I32" s="26" t="s">
        <v>96</v>
      </c>
      <c r="J32" s="26" t="s">
        <v>94</v>
      </c>
      <c r="K32" s="26" t="s">
        <v>3</v>
      </c>
      <c r="L32" s="26" t="s">
        <v>97</v>
      </c>
      <c r="M32" s="26" t="s">
        <v>4</v>
      </c>
      <c r="N32" s="26" t="s">
        <v>5</v>
      </c>
      <c r="O32" s="26" t="s">
        <v>6</v>
      </c>
      <c r="P32" s="26" t="s">
        <v>25</v>
      </c>
      <c r="Q32" s="26" t="s">
        <v>7</v>
      </c>
      <c r="R32" s="26" t="s">
        <v>26</v>
      </c>
      <c r="S32" s="26" t="s">
        <v>27</v>
      </c>
      <c r="T32" s="26" t="s">
        <v>8</v>
      </c>
      <c r="U32" s="26" t="s">
        <v>20</v>
      </c>
      <c r="V32" s="27" t="s">
        <v>19</v>
      </c>
    </row>
    <row r="33" spans="1:24" x14ac:dyDescent="0.35">
      <c r="A33" s="28" t="s">
        <v>0</v>
      </c>
      <c r="B33" s="37">
        <v>20108</v>
      </c>
      <c r="C33" s="37">
        <v>44</v>
      </c>
      <c r="D33" s="37">
        <v>4504</v>
      </c>
      <c r="E33" s="37">
        <v>1</v>
      </c>
      <c r="F33" s="37">
        <v>242</v>
      </c>
      <c r="G33" s="37">
        <v>11129</v>
      </c>
      <c r="H33" s="37">
        <v>2619</v>
      </c>
      <c r="I33" s="37">
        <v>165</v>
      </c>
      <c r="J33" s="37">
        <v>3659</v>
      </c>
      <c r="K33" s="37">
        <v>17</v>
      </c>
      <c r="L33" s="107">
        <v>1</v>
      </c>
      <c r="M33" s="37">
        <v>26</v>
      </c>
      <c r="N33" s="37">
        <v>106</v>
      </c>
      <c r="O33" s="37">
        <v>210</v>
      </c>
      <c r="P33" s="37">
        <v>1444</v>
      </c>
      <c r="Q33" s="37">
        <v>85</v>
      </c>
      <c r="R33" s="37">
        <v>21</v>
      </c>
      <c r="S33" s="37">
        <v>4</v>
      </c>
      <c r="T33" s="37">
        <v>370</v>
      </c>
      <c r="U33" s="37">
        <v>69</v>
      </c>
      <c r="V33" s="37">
        <v>162</v>
      </c>
      <c r="W33" s="12">
        <f>SUM(B33:V33)</f>
        <v>44986</v>
      </c>
      <c r="X33" s="12"/>
    </row>
    <row r="34" spans="1:24" x14ac:dyDescent="0.35">
      <c r="A34" s="28" t="s">
        <v>11</v>
      </c>
      <c r="B34" s="37">
        <v>1838</v>
      </c>
      <c r="C34" s="37">
        <v>0</v>
      </c>
      <c r="D34" s="37">
        <v>450</v>
      </c>
      <c r="E34" s="37">
        <v>0</v>
      </c>
      <c r="F34" s="37">
        <v>16</v>
      </c>
      <c r="G34" s="37">
        <v>25</v>
      </c>
      <c r="H34" s="37">
        <v>30</v>
      </c>
      <c r="I34" s="37">
        <v>0</v>
      </c>
      <c r="J34" s="37">
        <v>14</v>
      </c>
      <c r="K34" s="37">
        <v>0</v>
      </c>
      <c r="L34" s="37">
        <v>0</v>
      </c>
      <c r="M34" s="37">
        <v>1</v>
      </c>
      <c r="N34" s="107">
        <v>5</v>
      </c>
      <c r="O34" s="37">
        <v>14</v>
      </c>
      <c r="P34" s="37">
        <v>142</v>
      </c>
      <c r="Q34" s="37">
        <v>10</v>
      </c>
      <c r="R34" s="37">
        <v>7</v>
      </c>
      <c r="S34" s="37">
        <v>0</v>
      </c>
      <c r="T34" s="37">
        <v>100</v>
      </c>
      <c r="U34" s="37">
        <v>2</v>
      </c>
      <c r="V34" s="37">
        <v>126</v>
      </c>
      <c r="W34" s="12">
        <f>SUM(B34:V34)</f>
        <v>2780</v>
      </c>
      <c r="X34" s="108"/>
    </row>
    <row r="35" spans="1:24" ht="15" thickBot="1" x14ac:dyDescent="0.4">
      <c r="A35" s="29" t="s">
        <v>10</v>
      </c>
      <c r="B35" s="30">
        <f t="shared" ref="B35:V35" si="9">SUM(B33:B34)</f>
        <v>21946</v>
      </c>
      <c r="C35" s="30">
        <f t="shared" si="9"/>
        <v>44</v>
      </c>
      <c r="D35" s="30">
        <f t="shared" si="9"/>
        <v>4954</v>
      </c>
      <c r="E35" s="30">
        <f t="shared" si="9"/>
        <v>1</v>
      </c>
      <c r="F35" s="30">
        <f t="shared" si="9"/>
        <v>258</v>
      </c>
      <c r="G35" s="30">
        <f t="shared" si="9"/>
        <v>11154</v>
      </c>
      <c r="H35" s="30">
        <f t="shared" si="9"/>
        <v>2649</v>
      </c>
      <c r="I35" s="30">
        <f t="shared" si="9"/>
        <v>165</v>
      </c>
      <c r="J35" s="30">
        <f t="shared" si="9"/>
        <v>3673</v>
      </c>
      <c r="K35" s="30">
        <f t="shared" si="9"/>
        <v>17</v>
      </c>
      <c r="L35" s="30">
        <f t="shared" si="9"/>
        <v>1</v>
      </c>
      <c r="M35" s="30">
        <f t="shared" si="9"/>
        <v>27</v>
      </c>
      <c r="N35" s="30">
        <f t="shared" si="9"/>
        <v>111</v>
      </c>
      <c r="O35" s="30">
        <f t="shared" si="9"/>
        <v>224</v>
      </c>
      <c r="P35" s="30">
        <f t="shared" si="9"/>
        <v>1586</v>
      </c>
      <c r="Q35" s="30">
        <f t="shared" si="9"/>
        <v>95</v>
      </c>
      <c r="R35" s="30">
        <f t="shared" si="9"/>
        <v>28</v>
      </c>
      <c r="S35" s="30">
        <f t="shared" si="9"/>
        <v>4</v>
      </c>
      <c r="T35" s="30">
        <f t="shared" si="9"/>
        <v>470</v>
      </c>
      <c r="U35" s="30">
        <f t="shared" si="9"/>
        <v>71</v>
      </c>
      <c r="V35" s="31">
        <f t="shared" si="9"/>
        <v>288</v>
      </c>
      <c r="W35" s="12">
        <f>SUM(W33:W34)</f>
        <v>47766</v>
      </c>
      <c r="X35" s="102"/>
    </row>
    <row r="36" spans="1:24" x14ac:dyDescent="0.35">
      <c r="B36" s="101">
        <f>B35/$W$35</f>
        <v>0.45944814303060755</v>
      </c>
      <c r="C36" s="101">
        <f t="shared" ref="C36:V36" si="10">C35/$W$35</f>
        <v>9.2115730854582759E-4</v>
      </c>
      <c r="D36" s="101">
        <f t="shared" si="10"/>
        <v>0.10371393878490977</v>
      </c>
      <c r="E36" s="101">
        <f t="shared" si="10"/>
        <v>2.0935393376041534E-5</v>
      </c>
      <c r="F36" s="101">
        <f t="shared" si="10"/>
        <v>5.4013314910187167E-3</v>
      </c>
      <c r="G36" s="101">
        <f t="shared" si="10"/>
        <v>0.23351337771636729</v>
      </c>
      <c r="H36" s="101">
        <f t="shared" si="10"/>
        <v>5.5457857053134031E-2</v>
      </c>
      <c r="I36" s="101">
        <f t="shared" si="10"/>
        <v>3.4543399070468533E-3</v>
      </c>
      <c r="J36" s="101">
        <f t="shared" si="10"/>
        <v>7.6895699870200562E-2</v>
      </c>
      <c r="K36" s="101">
        <f t="shared" si="10"/>
        <v>3.5590168739270612E-4</v>
      </c>
      <c r="L36" s="101">
        <f t="shared" si="10"/>
        <v>2.0935393376041534E-5</v>
      </c>
      <c r="M36" s="101">
        <f t="shared" si="10"/>
        <v>5.6525562115312142E-4</v>
      </c>
      <c r="N36" s="101">
        <f t="shared" si="10"/>
        <v>2.3238286647406107E-3</v>
      </c>
      <c r="O36" s="101">
        <f t="shared" si="10"/>
        <v>4.6895281162333043E-3</v>
      </c>
      <c r="P36" s="101">
        <f t="shared" si="10"/>
        <v>3.3203533894401872E-2</v>
      </c>
      <c r="Q36" s="101">
        <f t="shared" si="10"/>
        <v>1.988862370723946E-3</v>
      </c>
      <c r="R36" s="101">
        <f t="shared" si="10"/>
        <v>5.8619101452916304E-4</v>
      </c>
      <c r="S36" s="101">
        <f t="shared" si="10"/>
        <v>8.3741573504166137E-5</v>
      </c>
      <c r="T36" s="101">
        <f t="shared" si="10"/>
        <v>9.839634886739522E-3</v>
      </c>
      <c r="U36" s="101">
        <f t="shared" si="10"/>
        <v>1.486412929698949E-3</v>
      </c>
      <c r="V36" s="101">
        <f t="shared" si="10"/>
        <v>6.0293932922999621E-3</v>
      </c>
      <c r="W36" s="102"/>
    </row>
    <row r="37" spans="1:24" x14ac:dyDescent="0.35">
      <c r="E37" s="36"/>
      <c r="F37" s="102"/>
      <c r="H37" s="36"/>
      <c r="I37" s="36"/>
      <c r="J37" s="36"/>
      <c r="K37" s="36"/>
      <c r="W37" s="12"/>
    </row>
    <row r="38" spans="1:24" ht="15" thickBot="1" x14ac:dyDescent="0.4">
      <c r="A38" s="156" t="str">
        <f>CONCATENATE("Number of WP 2018")</f>
        <v>Number of WP 2018</v>
      </c>
      <c r="B38" s="156"/>
      <c r="C38" s="156"/>
      <c r="D38" s="156"/>
      <c r="E38" s="156"/>
    </row>
    <row r="39" spans="1:24" ht="99.75" customHeight="1" x14ac:dyDescent="0.35">
      <c r="A39" s="25" t="s">
        <v>132</v>
      </c>
      <c r="B39" s="26" t="s">
        <v>16</v>
      </c>
      <c r="C39" s="26" t="s">
        <v>15</v>
      </c>
      <c r="D39" s="26" t="s">
        <v>93</v>
      </c>
      <c r="E39" s="26" t="s">
        <v>17</v>
      </c>
      <c r="F39" s="26" t="s">
        <v>31</v>
      </c>
      <c r="G39" s="26" t="s">
        <v>92</v>
      </c>
      <c r="H39" s="26" t="s">
        <v>95</v>
      </c>
      <c r="I39" s="26" t="s">
        <v>96</v>
      </c>
      <c r="J39" s="26" t="s">
        <v>94</v>
      </c>
      <c r="K39" s="26" t="s">
        <v>3</v>
      </c>
      <c r="L39" s="26" t="s">
        <v>97</v>
      </c>
      <c r="M39" s="26" t="s">
        <v>4</v>
      </c>
      <c r="N39" s="26" t="s">
        <v>5</v>
      </c>
      <c r="O39" s="26" t="s">
        <v>6</v>
      </c>
      <c r="P39" s="26" t="s">
        <v>25</v>
      </c>
      <c r="Q39" s="26" t="s">
        <v>7</v>
      </c>
      <c r="R39" s="26" t="s">
        <v>26</v>
      </c>
      <c r="S39" s="26" t="s">
        <v>27</v>
      </c>
      <c r="T39" s="26" t="s">
        <v>8</v>
      </c>
      <c r="U39" s="26" t="s">
        <v>20</v>
      </c>
      <c r="V39" s="27" t="s">
        <v>19</v>
      </c>
    </row>
    <row r="40" spans="1:24" x14ac:dyDescent="0.35">
      <c r="A40" s="28" t="s">
        <v>0</v>
      </c>
      <c r="B40" s="37">
        <v>16006</v>
      </c>
      <c r="C40" s="37">
        <v>31</v>
      </c>
      <c r="D40" s="37">
        <v>4660</v>
      </c>
      <c r="E40" s="37">
        <v>2</v>
      </c>
      <c r="F40" s="37">
        <v>84</v>
      </c>
      <c r="G40" s="37">
        <v>13847</v>
      </c>
      <c r="H40" s="37">
        <v>3236</v>
      </c>
      <c r="I40" s="37">
        <v>174</v>
      </c>
      <c r="J40" s="37">
        <v>3690</v>
      </c>
      <c r="K40" s="37">
        <v>21</v>
      </c>
      <c r="L40" s="37">
        <v>4</v>
      </c>
      <c r="M40" s="37">
        <v>19</v>
      </c>
      <c r="N40" s="37">
        <v>78</v>
      </c>
      <c r="O40" s="37">
        <v>522</v>
      </c>
      <c r="P40" s="37">
        <v>545</v>
      </c>
      <c r="Q40" s="37">
        <v>89</v>
      </c>
      <c r="R40" s="37">
        <v>42</v>
      </c>
      <c r="S40" s="37">
        <v>36</v>
      </c>
      <c r="T40" s="37">
        <v>225</v>
      </c>
      <c r="U40" s="37">
        <v>120</v>
      </c>
      <c r="V40" s="37">
        <v>160</v>
      </c>
      <c r="W40" s="12">
        <f>SUM(B40:V40)</f>
        <v>43591</v>
      </c>
      <c r="X40" s="108"/>
    </row>
    <row r="41" spans="1:24" x14ac:dyDescent="0.35">
      <c r="A41" s="28" t="s">
        <v>11</v>
      </c>
      <c r="B41" s="37">
        <v>1314</v>
      </c>
      <c r="C41" s="37">
        <v>0</v>
      </c>
      <c r="D41" s="37">
        <v>244</v>
      </c>
      <c r="E41" s="37">
        <v>0</v>
      </c>
      <c r="F41" s="37">
        <v>6</v>
      </c>
      <c r="G41" s="37">
        <v>17</v>
      </c>
      <c r="H41" s="37">
        <v>49</v>
      </c>
      <c r="I41" s="37">
        <v>1</v>
      </c>
      <c r="J41" s="37">
        <v>43</v>
      </c>
      <c r="K41" s="37">
        <v>0</v>
      </c>
      <c r="L41" s="37">
        <v>0</v>
      </c>
      <c r="M41" s="37">
        <v>0</v>
      </c>
      <c r="N41" s="37">
        <v>9</v>
      </c>
      <c r="O41" s="37">
        <v>90</v>
      </c>
      <c r="P41" s="37">
        <v>55</v>
      </c>
      <c r="Q41" s="37">
        <v>12</v>
      </c>
      <c r="R41" s="37">
        <v>6</v>
      </c>
      <c r="S41" s="37">
        <v>0</v>
      </c>
      <c r="T41" s="37">
        <v>76</v>
      </c>
      <c r="U41" s="37">
        <v>2</v>
      </c>
      <c r="V41" s="37">
        <v>134</v>
      </c>
      <c r="W41" s="12">
        <f>SUM(B41:V41)</f>
        <v>2058</v>
      </c>
      <c r="X41" s="108"/>
    </row>
    <row r="42" spans="1:24" ht="15" thickBot="1" x14ac:dyDescent="0.4">
      <c r="A42" s="29" t="s">
        <v>10</v>
      </c>
      <c r="B42" s="30">
        <f t="shared" ref="B42:V42" si="11">SUM(B40:B41)</f>
        <v>17320</v>
      </c>
      <c r="C42" s="30">
        <f t="shared" si="11"/>
        <v>31</v>
      </c>
      <c r="D42" s="30">
        <f t="shared" si="11"/>
        <v>4904</v>
      </c>
      <c r="E42" s="30">
        <f t="shared" si="11"/>
        <v>2</v>
      </c>
      <c r="F42" s="30">
        <f t="shared" si="11"/>
        <v>90</v>
      </c>
      <c r="G42" s="30">
        <f t="shared" si="11"/>
        <v>13864</v>
      </c>
      <c r="H42" s="30">
        <f t="shared" si="11"/>
        <v>3285</v>
      </c>
      <c r="I42" s="30">
        <f t="shared" si="11"/>
        <v>175</v>
      </c>
      <c r="J42" s="30">
        <f t="shared" si="11"/>
        <v>3733</v>
      </c>
      <c r="K42" s="30">
        <f t="shared" si="11"/>
        <v>21</v>
      </c>
      <c r="L42" s="30">
        <f t="shared" si="11"/>
        <v>4</v>
      </c>
      <c r="M42" s="30">
        <f t="shared" si="11"/>
        <v>19</v>
      </c>
      <c r="N42" s="30">
        <f t="shared" si="11"/>
        <v>87</v>
      </c>
      <c r="O42" s="30">
        <f t="shared" si="11"/>
        <v>612</v>
      </c>
      <c r="P42" s="30">
        <f t="shared" si="11"/>
        <v>600</v>
      </c>
      <c r="Q42" s="30">
        <f t="shared" si="11"/>
        <v>101</v>
      </c>
      <c r="R42" s="30">
        <f t="shared" si="11"/>
        <v>48</v>
      </c>
      <c r="S42" s="30">
        <f t="shared" si="11"/>
        <v>36</v>
      </c>
      <c r="T42" s="30">
        <f t="shared" si="11"/>
        <v>301</v>
      </c>
      <c r="U42" s="30">
        <f t="shared" si="11"/>
        <v>122</v>
      </c>
      <c r="V42" s="31">
        <f t="shared" si="11"/>
        <v>294</v>
      </c>
      <c r="W42" s="12">
        <f>SUM(W40:W41)</f>
        <v>45649</v>
      </c>
      <c r="X42" s="102"/>
    </row>
    <row r="43" spans="1:24" x14ac:dyDescent="0.35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4" ht="15" thickBot="1" x14ac:dyDescent="0.4">
      <c r="A44" s="156" t="str">
        <f>CONCATENATE("Number of WP 2017")</f>
        <v>Number of WP 2017</v>
      </c>
      <c r="B44" s="156"/>
      <c r="C44" s="156"/>
      <c r="D44" s="156"/>
      <c r="E44" s="156"/>
    </row>
    <row r="45" spans="1:24" ht="99.75" customHeight="1" x14ac:dyDescent="0.35">
      <c r="A45" s="25" t="s">
        <v>133</v>
      </c>
      <c r="B45" s="26" t="s">
        <v>16</v>
      </c>
      <c r="C45" s="26" t="s">
        <v>15</v>
      </c>
      <c r="D45" s="26" t="s">
        <v>1</v>
      </c>
      <c r="E45" s="26" t="s">
        <v>17</v>
      </c>
      <c r="F45" s="26" t="s">
        <v>31</v>
      </c>
      <c r="G45" s="26" t="s">
        <v>2</v>
      </c>
      <c r="H45" s="26" t="s">
        <v>21</v>
      </c>
      <c r="I45" s="26" t="s">
        <v>22</v>
      </c>
      <c r="J45" s="26" t="s">
        <v>23</v>
      </c>
      <c r="K45" s="26" t="s">
        <v>3</v>
      </c>
      <c r="L45" s="26" t="s">
        <v>24</v>
      </c>
      <c r="M45" s="26" t="s">
        <v>4</v>
      </c>
      <c r="N45" s="26" t="s">
        <v>5</v>
      </c>
      <c r="O45" s="26" t="s">
        <v>6</v>
      </c>
      <c r="P45" s="26" t="s">
        <v>25</v>
      </c>
      <c r="Q45" s="26" t="s">
        <v>7</v>
      </c>
      <c r="R45" s="26" t="s">
        <v>26</v>
      </c>
      <c r="S45" s="26" t="s">
        <v>27</v>
      </c>
      <c r="T45" s="26" t="s">
        <v>8</v>
      </c>
      <c r="U45" s="26" t="s">
        <v>20</v>
      </c>
      <c r="V45" s="27" t="s">
        <v>19</v>
      </c>
    </row>
    <row r="46" spans="1:24" x14ac:dyDescent="0.35">
      <c r="A46" s="28" t="s">
        <v>0</v>
      </c>
      <c r="B46" s="37">
        <v>18535</v>
      </c>
      <c r="C46" s="2">
        <v>25</v>
      </c>
      <c r="D46" s="2">
        <v>5714</v>
      </c>
      <c r="E46" s="2">
        <v>2</v>
      </c>
      <c r="F46" s="2">
        <v>294</v>
      </c>
      <c r="G46" s="13">
        <v>8961</v>
      </c>
      <c r="H46" s="2">
        <v>4407</v>
      </c>
      <c r="I46" s="2">
        <v>260</v>
      </c>
      <c r="J46" s="2">
        <v>4163</v>
      </c>
      <c r="K46" s="2">
        <v>26</v>
      </c>
      <c r="L46" s="2">
        <v>3</v>
      </c>
      <c r="M46" s="2">
        <v>14</v>
      </c>
      <c r="N46" s="2">
        <v>155</v>
      </c>
      <c r="O46" s="2">
        <v>633</v>
      </c>
      <c r="P46" s="2">
        <v>419</v>
      </c>
      <c r="Q46" s="13">
        <v>121</v>
      </c>
      <c r="R46" s="2">
        <v>36</v>
      </c>
      <c r="S46" s="2">
        <v>26</v>
      </c>
      <c r="T46" s="2">
        <v>324</v>
      </c>
      <c r="U46" s="2">
        <v>162</v>
      </c>
      <c r="V46" s="2">
        <v>65</v>
      </c>
      <c r="W46" s="12">
        <f>SUM(B46:V46)</f>
        <v>44345</v>
      </c>
    </row>
    <row r="47" spans="1:24" x14ac:dyDescent="0.35">
      <c r="A47" s="28" t="s">
        <v>11</v>
      </c>
      <c r="B47" s="2">
        <v>1712</v>
      </c>
      <c r="C47" s="2">
        <v>0</v>
      </c>
      <c r="D47" s="2">
        <v>109</v>
      </c>
      <c r="E47" s="2">
        <v>0</v>
      </c>
      <c r="F47" s="2">
        <v>79</v>
      </c>
      <c r="G47" s="2">
        <v>3</v>
      </c>
      <c r="H47" s="2">
        <v>37</v>
      </c>
      <c r="I47" s="2">
        <v>0</v>
      </c>
      <c r="J47" s="2">
        <v>114</v>
      </c>
      <c r="K47" s="2">
        <v>1</v>
      </c>
      <c r="L47" s="2">
        <v>0</v>
      </c>
      <c r="M47" s="2">
        <v>0</v>
      </c>
      <c r="N47" s="2">
        <v>5</v>
      </c>
      <c r="O47" s="2">
        <v>64</v>
      </c>
      <c r="P47" s="13">
        <v>41</v>
      </c>
      <c r="Q47" s="13">
        <v>9</v>
      </c>
      <c r="R47" s="2">
        <v>6</v>
      </c>
      <c r="S47" s="2">
        <v>1</v>
      </c>
      <c r="T47" s="2">
        <v>91</v>
      </c>
      <c r="U47" s="2">
        <v>2</v>
      </c>
      <c r="V47" s="2">
        <v>98</v>
      </c>
      <c r="W47" s="12">
        <f>SUM(B47:V47)</f>
        <v>2372</v>
      </c>
      <c r="X47" s="108"/>
    </row>
    <row r="48" spans="1:24" ht="15" thickBot="1" x14ac:dyDescent="0.4">
      <c r="A48" s="29" t="s">
        <v>10</v>
      </c>
      <c r="B48" s="30">
        <f t="shared" ref="B48:V48" si="12">SUM(B46:B47)</f>
        <v>20247</v>
      </c>
      <c r="C48" s="30">
        <f t="shared" si="12"/>
        <v>25</v>
      </c>
      <c r="D48" s="30">
        <f t="shared" si="12"/>
        <v>5823</v>
      </c>
      <c r="E48" s="30">
        <f t="shared" si="12"/>
        <v>2</v>
      </c>
      <c r="F48" s="30">
        <f t="shared" si="12"/>
        <v>373</v>
      </c>
      <c r="G48" s="30">
        <f t="shared" si="12"/>
        <v>8964</v>
      </c>
      <c r="H48" s="30">
        <f t="shared" si="12"/>
        <v>4444</v>
      </c>
      <c r="I48" s="30">
        <f t="shared" si="12"/>
        <v>260</v>
      </c>
      <c r="J48" s="30">
        <f t="shared" si="12"/>
        <v>4277</v>
      </c>
      <c r="K48" s="30">
        <f t="shared" si="12"/>
        <v>27</v>
      </c>
      <c r="L48" s="30">
        <f t="shared" si="12"/>
        <v>3</v>
      </c>
      <c r="M48" s="30">
        <f t="shared" si="12"/>
        <v>14</v>
      </c>
      <c r="N48" s="30">
        <f t="shared" si="12"/>
        <v>160</v>
      </c>
      <c r="O48" s="30">
        <f t="shared" si="12"/>
        <v>697</v>
      </c>
      <c r="P48" s="30">
        <f t="shared" si="12"/>
        <v>460</v>
      </c>
      <c r="Q48" s="30">
        <f t="shared" si="12"/>
        <v>130</v>
      </c>
      <c r="R48" s="30">
        <f t="shared" si="12"/>
        <v>42</v>
      </c>
      <c r="S48" s="30">
        <f t="shared" si="12"/>
        <v>27</v>
      </c>
      <c r="T48" s="30">
        <f t="shared" si="12"/>
        <v>415</v>
      </c>
      <c r="U48" s="30">
        <f t="shared" si="12"/>
        <v>164</v>
      </c>
      <c r="V48" s="31">
        <f t="shared" si="12"/>
        <v>163</v>
      </c>
      <c r="W48" s="12">
        <f>SUM(W46:W47)</f>
        <v>46717</v>
      </c>
      <c r="X48" s="102"/>
    </row>
    <row r="49" spans="1:26" x14ac:dyDescent="0.3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6" s="14" customFormat="1" ht="15" customHeight="1" thickBot="1" x14ac:dyDescent="0.4">
      <c r="A50" s="157" t="str">
        <f>CONCATENATE("Number of WP 2016")</f>
        <v>Number of WP 2016</v>
      </c>
      <c r="B50" s="157"/>
      <c r="C50" s="157"/>
      <c r="D50" s="157"/>
      <c r="E50" s="15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7"/>
      <c r="X50" s="5"/>
    </row>
    <row r="51" spans="1:26" ht="93.75" customHeight="1" x14ac:dyDescent="0.35">
      <c r="A51" s="25" t="s">
        <v>132</v>
      </c>
      <c r="B51" s="26" t="s">
        <v>16</v>
      </c>
      <c r="C51" s="26" t="s">
        <v>15</v>
      </c>
      <c r="D51" s="26" t="s">
        <v>1</v>
      </c>
      <c r="E51" s="26" t="s">
        <v>17</v>
      </c>
      <c r="F51" s="26" t="s">
        <v>18</v>
      </c>
      <c r="G51" s="26" t="s">
        <v>2</v>
      </c>
      <c r="H51" s="26" t="s">
        <v>21</v>
      </c>
      <c r="I51" s="26" t="s">
        <v>22</v>
      </c>
      <c r="J51" s="26" t="s">
        <v>23</v>
      </c>
      <c r="K51" s="26" t="s">
        <v>3</v>
      </c>
      <c r="L51" s="26" t="s">
        <v>24</v>
      </c>
      <c r="M51" s="26" t="s">
        <v>4</v>
      </c>
      <c r="N51" s="26" t="s">
        <v>5</v>
      </c>
      <c r="O51" s="26" t="s">
        <v>6</v>
      </c>
      <c r="P51" s="26" t="s">
        <v>25</v>
      </c>
      <c r="Q51" s="26" t="s">
        <v>7</v>
      </c>
      <c r="R51" s="26" t="s">
        <v>26</v>
      </c>
      <c r="S51" s="26" t="s">
        <v>27</v>
      </c>
      <c r="T51" s="26" t="s">
        <v>8</v>
      </c>
      <c r="U51" s="26" t="s">
        <v>20</v>
      </c>
      <c r="V51" s="27" t="s">
        <v>19</v>
      </c>
    </row>
    <row r="52" spans="1:26" x14ac:dyDescent="0.35">
      <c r="A52" s="63" t="s">
        <v>0</v>
      </c>
      <c r="B52" s="32">
        <v>11342</v>
      </c>
      <c r="C52" s="33">
        <v>39</v>
      </c>
      <c r="D52" s="33">
        <v>6659</v>
      </c>
      <c r="E52" s="33">
        <v>9</v>
      </c>
      <c r="F52" s="33">
        <v>321</v>
      </c>
      <c r="G52" s="33">
        <v>3154</v>
      </c>
      <c r="H52" s="33">
        <v>5413</v>
      </c>
      <c r="I52" s="33">
        <v>678</v>
      </c>
      <c r="J52" s="33">
        <v>4668</v>
      </c>
      <c r="K52" s="33">
        <v>35</v>
      </c>
      <c r="L52" s="33">
        <v>12</v>
      </c>
      <c r="M52" s="33">
        <v>35</v>
      </c>
      <c r="N52" s="33">
        <v>74</v>
      </c>
      <c r="O52" s="33">
        <v>963</v>
      </c>
      <c r="P52" s="33">
        <v>297</v>
      </c>
      <c r="Q52" s="33">
        <v>145</v>
      </c>
      <c r="R52" s="33">
        <v>48</v>
      </c>
      <c r="S52" s="33">
        <v>37</v>
      </c>
      <c r="T52" s="33">
        <v>1263</v>
      </c>
      <c r="U52" s="33">
        <v>474</v>
      </c>
      <c r="V52" s="64">
        <v>10</v>
      </c>
      <c r="W52" s="12">
        <f>SUM(B52:V52)</f>
        <v>35676</v>
      </c>
    </row>
    <row r="53" spans="1:26" x14ac:dyDescent="0.35">
      <c r="A53" s="65" t="s">
        <v>11</v>
      </c>
      <c r="B53" s="34">
        <v>847</v>
      </c>
      <c r="C53" s="34"/>
      <c r="D53" s="34">
        <v>43</v>
      </c>
      <c r="E53" s="34"/>
      <c r="F53" s="34"/>
      <c r="G53" s="34">
        <v>2</v>
      </c>
      <c r="H53" s="34">
        <v>46</v>
      </c>
      <c r="I53" s="34"/>
      <c r="J53" s="34">
        <v>93</v>
      </c>
      <c r="K53" s="34">
        <v>2</v>
      </c>
      <c r="L53" s="34"/>
      <c r="M53" s="34"/>
      <c r="N53" s="34">
        <v>6</v>
      </c>
      <c r="O53" s="34">
        <v>2</v>
      </c>
      <c r="P53" s="34">
        <v>20</v>
      </c>
      <c r="Q53" s="34">
        <v>8</v>
      </c>
      <c r="R53" s="34">
        <v>15</v>
      </c>
      <c r="S53" s="34"/>
      <c r="T53" s="34">
        <v>27</v>
      </c>
      <c r="U53" s="34">
        <v>2</v>
      </c>
      <c r="V53" s="66">
        <v>1</v>
      </c>
      <c r="W53" s="12">
        <f>SUM(B53:V53)</f>
        <v>1114</v>
      </c>
      <c r="X53" s="108"/>
    </row>
    <row r="54" spans="1:26" ht="15" thickBot="1" x14ac:dyDescent="0.4">
      <c r="A54" s="67" t="s">
        <v>10</v>
      </c>
      <c r="B54" s="68">
        <f t="shared" ref="B54:V54" si="13">SUM(B52:B53)</f>
        <v>12189</v>
      </c>
      <c r="C54" s="68">
        <f t="shared" si="13"/>
        <v>39</v>
      </c>
      <c r="D54" s="68">
        <f t="shared" si="13"/>
        <v>6702</v>
      </c>
      <c r="E54" s="68">
        <f t="shared" si="13"/>
        <v>9</v>
      </c>
      <c r="F54" s="68">
        <f t="shared" si="13"/>
        <v>321</v>
      </c>
      <c r="G54" s="68">
        <f t="shared" si="13"/>
        <v>3156</v>
      </c>
      <c r="H54" s="68">
        <f t="shared" si="13"/>
        <v>5459</v>
      </c>
      <c r="I54" s="68">
        <f t="shared" si="13"/>
        <v>678</v>
      </c>
      <c r="J54" s="68">
        <f t="shared" si="13"/>
        <v>4761</v>
      </c>
      <c r="K54" s="68">
        <f t="shared" si="13"/>
        <v>37</v>
      </c>
      <c r="L54" s="68">
        <f t="shared" si="13"/>
        <v>12</v>
      </c>
      <c r="M54" s="68">
        <f t="shared" si="13"/>
        <v>35</v>
      </c>
      <c r="N54" s="68">
        <f t="shared" si="13"/>
        <v>80</v>
      </c>
      <c r="O54" s="68">
        <f t="shared" si="13"/>
        <v>965</v>
      </c>
      <c r="P54" s="68">
        <f t="shared" si="13"/>
        <v>317</v>
      </c>
      <c r="Q54" s="68">
        <f t="shared" si="13"/>
        <v>153</v>
      </c>
      <c r="R54" s="68">
        <f t="shared" si="13"/>
        <v>63</v>
      </c>
      <c r="S54" s="68">
        <f t="shared" si="13"/>
        <v>37</v>
      </c>
      <c r="T54" s="68">
        <f t="shared" si="13"/>
        <v>1290</v>
      </c>
      <c r="U54" s="68">
        <f t="shared" si="13"/>
        <v>476</v>
      </c>
      <c r="V54" s="69">
        <f t="shared" si="13"/>
        <v>11</v>
      </c>
      <c r="W54" s="12">
        <f>SUM(W52:W53)</f>
        <v>36790</v>
      </c>
    </row>
    <row r="55" spans="1:26" x14ac:dyDescent="0.35">
      <c r="G55" s="12"/>
    </row>
    <row r="56" spans="1:26" s="14" customFormat="1" ht="15" customHeight="1" thickBot="1" x14ac:dyDescent="0.4">
      <c r="A56" s="156" t="str">
        <f>CONCATENATE("Total WP from 1 January 2016 until ",A1)</f>
        <v>Total WP from 1 January 2016 until Sep 13 2022</v>
      </c>
      <c r="B56" s="156"/>
      <c r="C56" s="156"/>
      <c r="D56" s="156"/>
      <c r="E56" s="15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7"/>
      <c r="X56" s="5"/>
    </row>
    <row r="57" spans="1:26" ht="93.75" customHeight="1" x14ac:dyDescent="0.35">
      <c r="A57" s="25" t="s">
        <v>32</v>
      </c>
      <c r="B57" s="26" t="s">
        <v>16</v>
      </c>
      <c r="C57" s="26" t="s">
        <v>15</v>
      </c>
      <c r="D57" s="26" t="s">
        <v>93</v>
      </c>
      <c r="E57" s="26" t="s">
        <v>17</v>
      </c>
      <c r="F57" s="26" t="s">
        <v>31</v>
      </c>
      <c r="G57" s="26" t="s">
        <v>92</v>
      </c>
      <c r="H57" s="26" t="s">
        <v>95</v>
      </c>
      <c r="I57" s="26" t="s">
        <v>131</v>
      </c>
      <c r="J57" s="26" t="s">
        <v>94</v>
      </c>
      <c r="K57" s="26" t="s">
        <v>130</v>
      </c>
      <c r="L57" s="26" t="s">
        <v>97</v>
      </c>
      <c r="M57" s="26" t="s">
        <v>4</v>
      </c>
      <c r="N57" s="26" t="s">
        <v>5</v>
      </c>
      <c r="O57" s="26" t="s">
        <v>6</v>
      </c>
      <c r="P57" s="26" t="s">
        <v>25</v>
      </c>
      <c r="Q57" s="26" t="s">
        <v>7</v>
      </c>
      <c r="R57" s="26" t="s">
        <v>26</v>
      </c>
      <c r="S57" s="26" t="s">
        <v>27</v>
      </c>
      <c r="T57" s="26" t="s">
        <v>8</v>
      </c>
      <c r="U57" s="26" t="s">
        <v>20</v>
      </c>
      <c r="V57" s="27" t="s">
        <v>19</v>
      </c>
    </row>
    <row r="58" spans="1:26" x14ac:dyDescent="0.35">
      <c r="A58" s="28" t="s">
        <v>0</v>
      </c>
      <c r="B58" s="32">
        <f>B26+B33+B52+B46+B40+B18+B9</f>
        <v>99906</v>
      </c>
      <c r="C58" s="32">
        <f t="shared" ref="C58:V58" si="14">C26+C33+C52+C46+C40+C18+C9</f>
        <v>193</v>
      </c>
      <c r="D58" s="32">
        <f t="shared" si="14"/>
        <v>34760</v>
      </c>
      <c r="E58" s="32">
        <f t="shared" si="14"/>
        <v>18</v>
      </c>
      <c r="F58" s="32">
        <f t="shared" si="14"/>
        <v>3849</v>
      </c>
      <c r="G58" s="32">
        <f t="shared" si="14"/>
        <v>81155</v>
      </c>
      <c r="H58" s="32">
        <f t="shared" si="14"/>
        <v>24691</v>
      </c>
      <c r="I58" s="32">
        <f t="shared" si="14"/>
        <v>1743</v>
      </c>
      <c r="J58" s="32">
        <f t="shared" si="14"/>
        <v>26347</v>
      </c>
      <c r="K58" s="32">
        <f t="shared" si="14"/>
        <v>125</v>
      </c>
      <c r="L58" s="32">
        <f t="shared" si="14"/>
        <v>34</v>
      </c>
      <c r="M58" s="32">
        <f t="shared" si="14"/>
        <v>139</v>
      </c>
      <c r="N58" s="32">
        <f t="shared" si="14"/>
        <v>1650</v>
      </c>
      <c r="O58" s="32">
        <f t="shared" si="14"/>
        <v>6090</v>
      </c>
      <c r="P58" s="32">
        <f t="shared" si="14"/>
        <v>9354</v>
      </c>
      <c r="Q58" s="32">
        <f t="shared" si="14"/>
        <v>1136</v>
      </c>
      <c r="R58" s="32">
        <f t="shared" si="14"/>
        <v>224</v>
      </c>
      <c r="S58" s="32">
        <f t="shared" si="14"/>
        <v>114</v>
      </c>
      <c r="T58" s="32">
        <f t="shared" si="14"/>
        <v>3863</v>
      </c>
      <c r="U58" s="32">
        <f t="shared" si="14"/>
        <v>943</v>
      </c>
      <c r="V58" s="32">
        <f t="shared" si="14"/>
        <v>1198</v>
      </c>
      <c r="W58" s="12">
        <f>SUM(B58:V58)</f>
        <v>297532</v>
      </c>
    </row>
    <row r="59" spans="1:26" x14ac:dyDescent="0.35">
      <c r="A59" s="28" t="s">
        <v>11</v>
      </c>
      <c r="B59" s="32">
        <f>B27+B34+B53+B47+B41+B19+B10</f>
        <v>8498</v>
      </c>
      <c r="C59" s="32">
        <f t="shared" ref="C59:V59" si="15">C27+C34+C53+C47+C41+C19+C10</f>
        <v>0</v>
      </c>
      <c r="D59" s="32">
        <f t="shared" si="15"/>
        <v>3642</v>
      </c>
      <c r="E59" s="32">
        <f t="shared" si="15"/>
        <v>0</v>
      </c>
      <c r="F59" s="32">
        <f t="shared" si="15"/>
        <v>483</v>
      </c>
      <c r="G59" s="32">
        <f t="shared" si="15"/>
        <v>4411</v>
      </c>
      <c r="H59" s="32">
        <f t="shared" si="15"/>
        <v>793</v>
      </c>
      <c r="I59" s="32">
        <f t="shared" si="15"/>
        <v>11</v>
      </c>
      <c r="J59" s="32">
        <f t="shared" si="15"/>
        <v>318</v>
      </c>
      <c r="K59" s="32">
        <f t="shared" si="15"/>
        <v>3</v>
      </c>
      <c r="L59" s="32">
        <f t="shared" si="15"/>
        <v>0</v>
      </c>
      <c r="M59" s="32">
        <f t="shared" si="15"/>
        <v>1</v>
      </c>
      <c r="N59" s="32">
        <f t="shared" si="15"/>
        <v>747</v>
      </c>
      <c r="O59" s="32">
        <f t="shared" si="15"/>
        <v>867</v>
      </c>
      <c r="P59" s="32">
        <f t="shared" si="15"/>
        <v>1983</v>
      </c>
      <c r="Q59" s="32">
        <f t="shared" si="15"/>
        <v>284</v>
      </c>
      <c r="R59" s="32">
        <f t="shared" si="15"/>
        <v>315</v>
      </c>
      <c r="S59" s="32">
        <f t="shared" si="15"/>
        <v>1</v>
      </c>
      <c r="T59" s="32">
        <f t="shared" si="15"/>
        <v>1978</v>
      </c>
      <c r="U59" s="32">
        <f t="shared" si="15"/>
        <v>8</v>
      </c>
      <c r="V59" s="32">
        <f t="shared" si="15"/>
        <v>933</v>
      </c>
      <c r="W59" s="12">
        <f>SUM(B59:V59)</f>
        <v>25276</v>
      </c>
    </row>
    <row r="60" spans="1:26" ht="15" thickBot="1" x14ac:dyDescent="0.4">
      <c r="A60" s="29" t="s">
        <v>10</v>
      </c>
      <c r="B60" s="30">
        <f t="shared" ref="B60:V60" si="16">SUM(B58:B59)</f>
        <v>108404</v>
      </c>
      <c r="C60" s="30">
        <f t="shared" si="16"/>
        <v>193</v>
      </c>
      <c r="D60" s="30">
        <f t="shared" si="16"/>
        <v>38402</v>
      </c>
      <c r="E60" s="30">
        <f t="shared" si="16"/>
        <v>18</v>
      </c>
      <c r="F60" s="30">
        <f t="shared" si="16"/>
        <v>4332</v>
      </c>
      <c r="G60" s="30">
        <f t="shared" si="16"/>
        <v>85566</v>
      </c>
      <c r="H60" s="30">
        <f t="shared" si="16"/>
        <v>25484</v>
      </c>
      <c r="I60" s="30">
        <f t="shared" si="16"/>
        <v>1754</v>
      </c>
      <c r="J60" s="30">
        <f t="shared" si="16"/>
        <v>26665</v>
      </c>
      <c r="K60" s="30">
        <f t="shared" si="16"/>
        <v>128</v>
      </c>
      <c r="L60" s="30">
        <f t="shared" si="16"/>
        <v>34</v>
      </c>
      <c r="M60" s="30">
        <f t="shared" si="16"/>
        <v>140</v>
      </c>
      <c r="N60" s="30">
        <f t="shared" si="16"/>
        <v>2397</v>
      </c>
      <c r="O60" s="30">
        <f t="shared" si="16"/>
        <v>6957</v>
      </c>
      <c r="P60" s="30">
        <f t="shared" si="16"/>
        <v>11337</v>
      </c>
      <c r="Q60" s="30">
        <f t="shared" si="16"/>
        <v>1420</v>
      </c>
      <c r="R60" s="30">
        <f t="shared" si="16"/>
        <v>539</v>
      </c>
      <c r="S60" s="30">
        <f t="shared" si="16"/>
        <v>115</v>
      </c>
      <c r="T60" s="30">
        <f t="shared" si="16"/>
        <v>5841</v>
      </c>
      <c r="U60" s="30">
        <f t="shared" si="16"/>
        <v>951</v>
      </c>
      <c r="V60" s="31">
        <f t="shared" si="16"/>
        <v>2131</v>
      </c>
      <c r="W60" s="12">
        <f>SUM(W58:W59)</f>
        <v>322808</v>
      </c>
    </row>
    <row r="61" spans="1:26" s="5" customFormat="1" ht="10.5" customHeight="1" x14ac:dyDescent="0.35">
      <c r="A61" s="6"/>
      <c r="B61" s="95">
        <f>B60/E4</f>
        <v>0.33581571708260016</v>
      </c>
      <c r="C61" s="11"/>
      <c r="D61" s="97">
        <f>D60/E4</f>
        <v>0.11896235533196203</v>
      </c>
      <c r="E61" s="11"/>
      <c r="F61" s="11"/>
      <c r="G61" s="95">
        <f>G60/E4</f>
        <v>0.26506778022849498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6" s="5" customFormat="1" ht="10.5" customHeight="1" x14ac:dyDescent="0.35">
      <c r="A62" s="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6" s="5" customFormat="1" ht="10.5" customHeight="1" x14ac:dyDescent="0.35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6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84" spans="1:1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</sheetData>
  <mergeCells count="8">
    <mergeCell ref="A7:E7"/>
    <mergeCell ref="A16:E16"/>
    <mergeCell ref="A24:E24"/>
    <mergeCell ref="A31:E31"/>
    <mergeCell ref="A56:E56"/>
    <mergeCell ref="A44:E44"/>
    <mergeCell ref="A38:E38"/>
    <mergeCell ref="A50:E50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topLeftCell="A16" workbookViewId="0">
      <selection activeCell="B23" sqref="B23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  <col min="10" max="10" width="60.81640625" bestFit="1" customWidth="1"/>
    <col min="11" max="11" width="31.453125" customWidth="1"/>
    <col min="12" max="12" width="54.54296875" bestFit="1" customWidth="1"/>
    <col min="13" max="13" width="53.1796875" bestFit="1" customWidth="1"/>
    <col min="14" max="14" width="42.1796875" bestFit="1" customWidth="1"/>
    <col min="15" max="15" width="21.54296875" bestFit="1" customWidth="1"/>
    <col min="16" max="16" width="38.1796875" bestFit="1" customWidth="1"/>
    <col min="17" max="17" width="16.1796875" customWidth="1"/>
    <col min="18" max="18" width="33.453125" bestFit="1" customWidth="1"/>
    <col min="19" max="19" width="47.1796875" bestFit="1" customWidth="1"/>
    <col min="20" max="20" width="50.81640625" bestFit="1" customWidth="1"/>
    <col min="27" max="27" width="35.1796875" bestFit="1" customWidth="1"/>
  </cols>
  <sheetData>
    <row r="1" spans="1:9" x14ac:dyDescent="0.35">
      <c r="A1" s="7" t="s">
        <v>124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35">
      <c r="A2" t="str">
        <f>'WP Dashboard'!G$32</f>
        <v>Construction</v>
      </c>
      <c r="B2">
        <f>'WP Dashboard'!G$9</f>
        <v>16893</v>
      </c>
      <c r="C2" s="109">
        <f>'WP Dashboard'!G10</f>
        <v>3446</v>
      </c>
      <c r="D2">
        <f>B2+C2</f>
        <v>20339</v>
      </c>
      <c r="E2" s="18">
        <f>B2/D2</f>
        <v>0.83057180785682683</v>
      </c>
      <c r="F2" s="18">
        <f t="shared" ref="F2:F23" si="0">C2/D2</f>
        <v>0.1694281921431732</v>
      </c>
      <c r="H2"/>
      <c r="I2"/>
    </row>
    <row r="3" spans="1:9" x14ac:dyDescent="0.35">
      <c r="A3" t="str">
        <f>'WP Dashboard'!B$32</f>
        <v>Agriculture, Forestry &amp; fishing</v>
      </c>
      <c r="B3" s="109">
        <f>'WP Dashboard'!B9</f>
        <v>4514</v>
      </c>
      <c r="C3" s="109">
        <f>'WP Dashboard'!B10</f>
        <v>340</v>
      </c>
      <c r="D3" s="109">
        <f t="shared" ref="D3:D22" si="1">B3+C3</f>
        <v>4854</v>
      </c>
      <c r="E3" s="18">
        <f t="shared" ref="E3:E23" si="2">B3/D3</f>
        <v>0.92995467655541819</v>
      </c>
      <c r="F3" s="18">
        <f t="shared" si="0"/>
        <v>7.0045323444581795E-2</v>
      </c>
    </row>
    <row r="4" spans="1:9" x14ac:dyDescent="0.35">
      <c r="A4" t="str">
        <f>'WP Dashboard'!D$32</f>
        <v>Manufacturing</v>
      </c>
      <c r="B4" s="109">
        <f>'WP Dashboard'!D9</f>
        <v>3472</v>
      </c>
      <c r="C4" s="109">
        <f>'WP Dashboard'!D10</f>
        <v>1739</v>
      </c>
      <c r="D4" s="109">
        <f t="shared" si="1"/>
        <v>5211</v>
      </c>
      <c r="E4" s="18">
        <f t="shared" si="2"/>
        <v>0.66628286317405483</v>
      </c>
      <c r="F4" s="18">
        <f t="shared" si="0"/>
        <v>0.33371713682594512</v>
      </c>
    </row>
    <row r="5" spans="1:9" x14ac:dyDescent="0.35">
      <c r="A5" t="str">
        <f>'WP Dashboard'!J$32</f>
        <v>Accommodation &amp; food service activities</v>
      </c>
      <c r="B5" s="109">
        <f>'WP Dashboard'!J9</f>
        <v>1750</v>
      </c>
      <c r="C5" s="109">
        <f>'WP Dashboard'!J10</f>
        <v>25</v>
      </c>
      <c r="D5" s="109">
        <f t="shared" si="1"/>
        <v>1775</v>
      </c>
      <c r="E5" s="18">
        <f t="shared" si="2"/>
        <v>0.9859154929577465</v>
      </c>
      <c r="F5" s="18">
        <f t="shared" si="0"/>
        <v>1.4084507042253521E-2</v>
      </c>
    </row>
    <row r="6" spans="1:9" x14ac:dyDescent="0.35">
      <c r="A6" t="str">
        <f>'WP Dashboard'!H$32</f>
        <v xml:space="preserve">Wholesale and retail trade; repair of motor vehicles </v>
      </c>
      <c r="B6" s="109">
        <f>'WP Dashboard'!H9</f>
        <v>3185</v>
      </c>
      <c r="C6" s="109">
        <f>'WP Dashboard'!H10</f>
        <v>460</v>
      </c>
      <c r="D6" s="109">
        <f t="shared" si="1"/>
        <v>3645</v>
      </c>
      <c r="E6" s="18">
        <f t="shared" si="2"/>
        <v>0.87379972565157749</v>
      </c>
      <c r="F6" s="18">
        <f t="shared" si="0"/>
        <v>0.12620027434842249</v>
      </c>
    </row>
    <row r="7" spans="1:9" x14ac:dyDescent="0.35">
      <c r="A7" t="str">
        <f>'WP Dashboard'!V$32</f>
        <v xml:space="preserve">Activities of extraterritorial organizations </v>
      </c>
      <c r="B7" s="109">
        <f>'WP Dashboard'!V9</f>
        <v>1</v>
      </c>
      <c r="C7" s="109">
        <f>'WP Dashboard'!V10</f>
        <v>1</v>
      </c>
      <c r="D7" s="109">
        <f t="shared" si="1"/>
        <v>2</v>
      </c>
      <c r="E7" s="18">
        <f t="shared" si="2"/>
        <v>0.5</v>
      </c>
      <c r="F7" s="18">
        <f t="shared" si="0"/>
        <v>0.5</v>
      </c>
    </row>
    <row r="8" spans="1:9" x14ac:dyDescent="0.35">
      <c r="A8" t="str">
        <f>'WP Dashboard'!P$32</f>
        <v>Public administration &amp; defense</v>
      </c>
      <c r="B8" s="109">
        <f>'WP Dashboard'!P9</f>
        <v>1993</v>
      </c>
      <c r="C8" s="109">
        <f>'WP Dashboard'!P10</f>
        <v>570</v>
      </c>
      <c r="D8" s="109">
        <f t="shared" si="1"/>
        <v>2563</v>
      </c>
      <c r="E8" s="18">
        <f t="shared" si="2"/>
        <v>0.77760436987904802</v>
      </c>
      <c r="F8" s="18">
        <f t="shared" si="0"/>
        <v>0.22239563012095201</v>
      </c>
    </row>
    <row r="9" spans="1:9" x14ac:dyDescent="0.35">
      <c r="A9" t="str">
        <f>'WP Dashboard'!O$32</f>
        <v>Administrative and support service activities</v>
      </c>
      <c r="B9" s="109">
        <f>'WP Dashboard'!O9</f>
        <v>1307</v>
      </c>
      <c r="C9" s="109">
        <f>'WP Dashboard'!O10</f>
        <v>43</v>
      </c>
      <c r="D9" s="109">
        <f t="shared" si="1"/>
        <v>1350</v>
      </c>
      <c r="E9" s="18">
        <f t="shared" si="2"/>
        <v>0.9681481481481482</v>
      </c>
      <c r="F9" s="18">
        <f t="shared" si="0"/>
        <v>3.1851851851851853E-2</v>
      </c>
      <c r="G9" s="21"/>
      <c r="H9" s="21"/>
    </row>
    <row r="10" spans="1:9" x14ac:dyDescent="0.35">
      <c r="A10" t="str">
        <f>'WP Dashboard'!I$32</f>
        <v> Transportation &amp; storage</v>
      </c>
      <c r="B10" s="109">
        <f>'WP Dashboard'!I9</f>
        <v>222</v>
      </c>
      <c r="C10" s="109">
        <f>'WP Dashboard'!I10</f>
        <v>0</v>
      </c>
      <c r="D10" s="109">
        <f t="shared" si="1"/>
        <v>222</v>
      </c>
      <c r="E10" s="18">
        <f t="shared" si="2"/>
        <v>1</v>
      </c>
      <c r="F10" s="18">
        <f t="shared" si="0"/>
        <v>0</v>
      </c>
      <c r="G10" s="21"/>
      <c r="H10" s="21"/>
    </row>
    <row r="11" spans="1:9" x14ac:dyDescent="0.35">
      <c r="A11" t="str">
        <f>'WP Dashboard'!T$32</f>
        <v>Other service activities</v>
      </c>
      <c r="B11" s="109">
        <f>'WP Dashboard'!T9</f>
        <v>382</v>
      </c>
      <c r="C11" s="109">
        <f>'WP Dashboard'!T10</f>
        <v>1163</v>
      </c>
      <c r="D11" s="109">
        <f t="shared" si="1"/>
        <v>1545</v>
      </c>
      <c r="E11" s="18">
        <f t="shared" si="2"/>
        <v>0.24724919093851133</v>
      </c>
      <c r="F11" s="18">
        <f t="shared" si="0"/>
        <v>0.75275080906148872</v>
      </c>
      <c r="G11" s="21"/>
      <c r="H11" s="21"/>
    </row>
    <row r="12" spans="1:9" x14ac:dyDescent="0.35">
      <c r="A12" t="str">
        <f>'WP Dashboard'!F$32</f>
        <v>Water supply, Waste management &amp; related activities</v>
      </c>
      <c r="B12" s="109">
        <f>'WP Dashboard'!F9</f>
        <v>1134</v>
      </c>
      <c r="C12" s="109">
        <f>'WP Dashboard'!F10</f>
        <v>171</v>
      </c>
      <c r="D12" s="109">
        <f t="shared" si="1"/>
        <v>1305</v>
      </c>
      <c r="E12" s="18">
        <f t="shared" si="2"/>
        <v>0.86896551724137927</v>
      </c>
      <c r="F12" s="18">
        <f t="shared" si="0"/>
        <v>0.1310344827586207</v>
      </c>
      <c r="G12" s="21"/>
      <c r="H12" s="21"/>
    </row>
    <row r="13" spans="1:9" x14ac:dyDescent="0.35">
      <c r="A13" t="str">
        <f>'WP Dashboard'!N$32</f>
        <v>Professional, scientific and technical activities</v>
      </c>
      <c r="B13" s="109">
        <f>'WP Dashboard'!N9</f>
        <v>1118</v>
      </c>
      <c r="C13" s="109">
        <f>'WP Dashboard'!N10</f>
        <v>718</v>
      </c>
      <c r="D13" s="109">
        <f t="shared" si="1"/>
        <v>1836</v>
      </c>
      <c r="E13" s="18">
        <f t="shared" si="2"/>
        <v>0.60893246187363836</v>
      </c>
      <c r="F13" s="18">
        <f t="shared" si="0"/>
        <v>0.39106753812636164</v>
      </c>
      <c r="G13" s="21"/>
      <c r="H13" s="21"/>
    </row>
    <row r="14" spans="1:9" x14ac:dyDescent="0.35">
      <c r="A14" t="str">
        <f>'WP Dashboard'!U$32</f>
        <v>Activities of households as employers</v>
      </c>
      <c r="B14" s="109">
        <f>'WP Dashboard'!U9</f>
        <v>22</v>
      </c>
      <c r="C14" s="109">
        <f>'WP Dashboard'!U10</f>
        <v>0</v>
      </c>
      <c r="D14" s="109">
        <f t="shared" si="1"/>
        <v>22</v>
      </c>
      <c r="E14" s="18">
        <f t="shared" si="2"/>
        <v>1</v>
      </c>
      <c r="F14" s="18">
        <f t="shared" si="0"/>
        <v>0</v>
      </c>
      <c r="G14" s="21"/>
      <c r="H14" s="21"/>
    </row>
    <row r="15" spans="1:9" x14ac:dyDescent="0.35">
      <c r="A15" t="str">
        <f>'WP Dashboard'!Q$32</f>
        <v>Education</v>
      </c>
      <c r="B15" s="109">
        <f>'WP Dashboard'!Q9</f>
        <v>61</v>
      </c>
      <c r="C15" s="109">
        <f>'WP Dashboard'!Q10</f>
        <v>4</v>
      </c>
      <c r="D15" s="109">
        <f t="shared" si="1"/>
        <v>65</v>
      </c>
      <c r="E15" s="18">
        <f t="shared" si="2"/>
        <v>0.93846153846153846</v>
      </c>
      <c r="F15" s="18">
        <f t="shared" si="0"/>
        <v>6.1538461538461542E-2</v>
      </c>
      <c r="G15" s="21"/>
      <c r="H15" s="21"/>
    </row>
    <row r="16" spans="1:9" x14ac:dyDescent="0.35">
      <c r="A16" t="str">
        <f>'WP Dashboard'!S$32</f>
        <v>Arts</v>
      </c>
      <c r="B16" s="109">
        <f>'WP Dashboard'!S9</f>
        <v>1</v>
      </c>
      <c r="C16" s="109">
        <f>'WP Dashboard'!S10</f>
        <v>0</v>
      </c>
      <c r="D16" s="109">
        <f t="shared" si="1"/>
        <v>1</v>
      </c>
      <c r="E16" s="18">
        <f>B9/D9</f>
        <v>0.9681481481481482</v>
      </c>
      <c r="F16" s="18">
        <f>C9/D9</f>
        <v>3.1851851851851853E-2</v>
      </c>
      <c r="G16" s="21"/>
      <c r="H16" s="21"/>
    </row>
    <row r="17" spans="1:8" x14ac:dyDescent="0.35">
      <c r="A17" t="str">
        <f>'WP Dashboard'!R$32</f>
        <v>Human health &amp; Social work</v>
      </c>
      <c r="B17" s="109">
        <f>'WP Dashboard'!R9</f>
        <v>36</v>
      </c>
      <c r="C17" s="109">
        <f>'WP Dashboard'!R10</f>
        <v>131</v>
      </c>
      <c r="D17" s="109">
        <f t="shared" si="1"/>
        <v>167</v>
      </c>
      <c r="E17" s="18">
        <f>B10/D10</f>
        <v>1</v>
      </c>
      <c r="F17" s="18">
        <f>C10/D10</f>
        <v>0</v>
      </c>
      <c r="G17" s="21"/>
      <c r="H17" s="21"/>
    </row>
    <row r="18" spans="1:8" x14ac:dyDescent="0.35">
      <c r="A18" t="str">
        <f>'WP Dashboard'!K$32</f>
        <v xml:space="preserve"> Information and communication</v>
      </c>
      <c r="B18" s="109">
        <f>'WP Dashboard'!K9</f>
        <v>9</v>
      </c>
      <c r="C18" s="109">
        <f>'WP Dashboard'!K10</f>
        <v>0</v>
      </c>
      <c r="D18" s="109">
        <f t="shared" si="1"/>
        <v>9</v>
      </c>
      <c r="E18" s="18">
        <f t="shared" si="2"/>
        <v>1</v>
      </c>
      <c r="F18" s="18">
        <f t="shared" si="0"/>
        <v>0</v>
      </c>
      <c r="G18" s="21"/>
      <c r="H18" s="21"/>
    </row>
    <row r="19" spans="1:8" x14ac:dyDescent="0.35">
      <c r="A19" t="str">
        <f>'WP Dashboard'!C$32</f>
        <v>Mining &amp; quarrying</v>
      </c>
      <c r="B19" s="109">
        <f>'WP Dashboard'!C9</f>
        <v>16</v>
      </c>
      <c r="C19" s="109">
        <f>'WP Dashboard'!C10</f>
        <v>0</v>
      </c>
      <c r="D19" s="109">
        <f t="shared" si="1"/>
        <v>16</v>
      </c>
      <c r="E19" s="18">
        <f t="shared" si="2"/>
        <v>1</v>
      </c>
      <c r="F19" s="18">
        <f t="shared" si="0"/>
        <v>0</v>
      </c>
      <c r="G19" s="21"/>
      <c r="H19" s="21"/>
    </row>
    <row r="20" spans="1:8" x14ac:dyDescent="0.35">
      <c r="A20" t="str">
        <f>'WP Dashboard'!M$32</f>
        <v>Real estate activities</v>
      </c>
      <c r="B20" s="109">
        <f>'WP Dashboard'!M9</f>
        <v>5</v>
      </c>
      <c r="C20" s="109">
        <f>'WP Dashboard'!M10</f>
        <v>0</v>
      </c>
      <c r="D20" s="109">
        <f t="shared" si="1"/>
        <v>5</v>
      </c>
      <c r="E20" s="18">
        <f t="shared" si="2"/>
        <v>1</v>
      </c>
      <c r="F20" s="18">
        <f t="shared" si="0"/>
        <v>0</v>
      </c>
      <c r="G20" s="21"/>
      <c r="H20" s="21"/>
    </row>
    <row r="21" spans="1:8" x14ac:dyDescent="0.35">
      <c r="A21" t="str">
        <f>'WP Dashboard'!E$32</f>
        <v>Electricity, gas, steam &amp; air supply</v>
      </c>
      <c r="B21" s="109">
        <f>'WP Dashboard'!E9</f>
        <v>1</v>
      </c>
      <c r="C21" s="109">
        <f>'WP Dashboard'!E10</f>
        <v>0</v>
      </c>
      <c r="D21" s="109">
        <f t="shared" si="1"/>
        <v>1</v>
      </c>
      <c r="E21" s="18">
        <f t="shared" si="2"/>
        <v>1</v>
      </c>
      <c r="F21" s="18">
        <f t="shared" si="0"/>
        <v>0</v>
      </c>
      <c r="G21" s="21"/>
      <c r="H21" s="21"/>
    </row>
    <row r="22" spans="1:8" x14ac:dyDescent="0.35">
      <c r="A22" t="str">
        <f>'WP Dashboard'!L$32</f>
        <v>Financial &amp; insurance activities</v>
      </c>
      <c r="B22" s="109">
        <f>'WP Dashboard'!L9</f>
        <v>2</v>
      </c>
      <c r="C22" s="109">
        <f>'WP Dashboard'!L10</f>
        <v>0</v>
      </c>
      <c r="D22" s="109">
        <f t="shared" si="1"/>
        <v>2</v>
      </c>
      <c r="E22" s="18">
        <f t="shared" si="2"/>
        <v>1</v>
      </c>
      <c r="F22" s="18">
        <f t="shared" si="0"/>
        <v>0</v>
      </c>
      <c r="G22" s="21"/>
      <c r="H22" s="21"/>
    </row>
    <row r="23" spans="1:8" x14ac:dyDescent="0.35">
      <c r="B23" s="13">
        <f>SUM(B2:B22)</f>
        <v>36124</v>
      </c>
      <c r="C23" s="13">
        <f>SUM(C2:C22)</f>
        <v>8811</v>
      </c>
      <c r="D23">
        <f>SUM(D2:D22)</f>
        <v>44935</v>
      </c>
      <c r="E23" s="18">
        <f t="shared" si="2"/>
        <v>0.80391676866585071</v>
      </c>
      <c r="F23" s="18">
        <f t="shared" si="0"/>
        <v>0.19608323133414932</v>
      </c>
    </row>
    <row r="24" spans="1:8" x14ac:dyDescent="0.35">
      <c r="B24" s="13">
        <f>'WP Dashboard'!G68</f>
        <v>0</v>
      </c>
    </row>
    <row r="25" spans="1:8" x14ac:dyDescent="0.35">
      <c r="B25" s="13">
        <f>'WP Dashboard'!G69</f>
        <v>0</v>
      </c>
    </row>
    <row r="26" spans="1:8" ht="29" x14ac:dyDescent="0.35">
      <c r="A26" s="20"/>
      <c r="B26" s="20" t="s">
        <v>29</v>
      </c>
      <c r="C26" s="20" t="s">
        <v>28</v>
      </c>
    </row>
    <row r="27" spans="1:8" x14ac:dyDescent="0.35">
      <c r="A27" s="21" t="str">
        <f>A2</f>
        <v>Construction</v>
      </c>
      <c r="B27" s="23">
        <f>D2</f>
        <v>20339</v>
      </c>
      <c r="C27" s="21">
        <f t="shared" ref="C27:C32" si="3">B27/$B$33</f>
        <v>0.45263157894736844</v>
      </c>
    </row>
    <row r="28" spans="1:8" ht="29" x14ac:dyDescent="0.35">
      <c r="A28" s="21" t="str">
        <f>A3</f>
        <v>Agriculture, Forestry &amp; fishing</v>
      </c>
      <c r="B28" s="23">
        <f>D3</f>
        <v>4854</v>
      </c>
      <c r="C28" s="21">
        <f t="shared" si="3"/>
        <v>0.108022699454768</v>
      </c>
    </row>
    <row r="29" spans="1:8" x14ac:dyDescent="0.35">
      <c r="A29" s="21" t="str">
        <f>A4</f>
        <v>Manufacturing</v>
      </c>
      <c r="B29" s="23">
        <f>D4</f>
        <v>5211</v>
      </c>
      <c r="C29" s="21">
        <f t="shared" si="3"/>
        <v>0.11596750862356738</v>
      </c>
    </row>
    <row r="30" spans="1:8" ht="43.5" x14ac:dyDescent="0.35">
      <c r="A30" s="21" t="str">
        <f>A5</f>
        <v>Accommodation &amp; food service activities</v>
      </c>
      <c r="B30" s="23">
        <f>D5</f>
        <v>1775</v>
      </c>
      <c r="C30" s="21">
        <f t="shared" si="3"/>
        <v>3.950150216980082E-2</v>
      </c>
    </row>
    <row r="31" spans="1:8" ht="43.5" x14ac:dyDescent="0.35">
      <c r="A31" s="21" t="str">
        <f>A6</f>
        <v xml:space="preserve">Wholesale and retail trade; repair of motor vehicles </v>
      </c>
      <c r="B31" s="23">
        <f>D6</f>
        <v>3645</v>
      </c>
      <c r="C31" s="21">
        <f t="shared" si="3"/>
        <v>8.1117169244464229E-2</v>
      </c>
    </row>
    <row r="32" spans="1:8" x14ac:dyDescent="0.35">
      <c r="A32" s="21" t="s">
        <v>30</v>
      </c>
      <c r="B32" s="24">
        <f>SUM($D$7:$D$22)</f>
        <v>9111</v>
      </c>
      <c r="C32" s="21">
        <f t="shared" si="3"/>
        <v>0.20275954156003115</v>
      </c>
    </row>
    <row r="33" spans="1:3" x14ac:dyDescent="0.35">
      <c r="A33" s="21"/>
      <c r="B33" s="24">
        <f>SUM(B27:B32)</f>
        <v>44935</v>
      </c>
      <c r="C33" s="22"/>
    </row>
  </sheetData>
  <sortState xmlns:xlrd2="http://schemas.microsoft.com/office/spreadsheetml/2017/richdata2" ref="A2:F33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59FD-5CC8-48AE-8EE5-D8EAE0ECFF65}">
  <dimension ref="A1:M4"/>
  <sheetViews>
    <sheetView workbookViewId="0">
      <selection activeCell="P8" sqref="P8"/>
    </sheetView>
  </sheetViews>
  <sheetFormatPr defaultRowHeight="14.5" x14ac:dyDescent="0.35"/>
  <sheetData>
    <row r="1" spans="1:13" ht="15" thickBot="1" x14ac:dyDescent="0.4"/>
    <row r="2" spans="1:13" ht="15" thickBot="1" x14ac:dyDescent="0.4">
      <c r="A2" s="158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ht="39.5" thickTop="1" thickBot="1" x14ac:dyDescent="0.4">
      <c r="A3" s="114"/>
      <c r="B3" s="115" t="s">
        <v>134</v>
      </c>
      <c r="C3" s="115" t="s">
        <v>135</v>
      </c>
      <c r="D3" s="115" t="s">
        <v>136</v>
      </c>
      <c r="E3" s="116" t="s">
        <v>137</v>
      </c>
      <c r="F3" s="116" t="s">
        <v>138</v>
      </c>
      <c r="G3" s="116" t="s">
        <v>139</v>
      </c>
      <c r="H3" s="116" t="s">
        <v>140</v>
      </c>
      <c r="I3" s="116" t="s">
        <v>141</v>
      </c>
      <c r="J3" s="116" t="s">
        <v>142</v>
      </c>
      <c r="K3" s="116" t="s">
        <v>143</v>
      </c>
      <c r="L3" s="116" t="s">
        <v>144</v>
      </c>
      <c r="M3" s="116" t="s">
        <v>145</v>
      </c>
    </row>
    <row r="4" spans="1:13" ht="15" thickBot="1" x14ac:dyDescent="0.4">
      <c r="A4" s="117" t="s">
        <v>146</v>
      </c>
      <c r="B4" s="118">
        <v>2377</v>
      </c>
      <c r="C4" s="118">
        <v>19</v>
      </c>
      <c r="D4" s="118">
        <v>4949</v>
      </c>
      <c r="E4" s="119">
        <v>738</v>
      </c>
      <c r="F4" s="119">
        <v>510</v>
      </c>
      <c r="G4" s="119">
        <v>100</v>
      </c>
      <c r="H4" s="120">
        <v>134</v>
      </c>
      <c r="I4" s="120">
        <v>24</v>
      </c>
      <c r="J4" s="120">
        <v>1373</v>
      </c>
      <c r="K4" s="120">
        <v>767</v>
      </c>
      <c r="L4" s="120">
        <v>169</v>
      </c>
      <c r="M4" s="121">
        <v>0</v>
      </c>
    </row>
  </sheetData>
  <mergeCells count="1"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41BA-4F41-403E-ADA5-C4F7B04741A3}">
  <dimension ref="A2:R13"/>
  <sheetViews>
    <sheetView zoomScale="106" zoomScaleNormal="106" workbookViewId="0">
      <selection activeCell="K12" sqref="K12"/>
    </sheetView>
  </sheetViews>
  <sheetFormatPr defaultRowHeight="13" x14ac:dyDescent="0.3"/>
  <cols>
    <col min="1" max="1" width="26.6328125" style="122" customWidth="1"/>
    <col min="2" max="2" width="10.26953125" style="122" customWidth="1"/>
    <col min="3" max="3" width="11.6328125" style="122" customWidth="1"/>
    <col min="4" max="5" width="6" style="122" bestFit="1" customWidth="1"/>
    <col min="6" max="6" width="6.08984375" style="122" bestFit="1" customWidth="1"/>
    <col min="7" max="7" width="6" style="122" bestFit="1" customWidth="1"/>
    <col min="8" max="9" width="6" style="122" customWidth="1"/>
    <col min="10" max="10" width="9.81640625" style="122" bestFit="1" customWidth="1"/>
    <col min="11" max="11" width="9.81640625" style="122" customWidth="1"/>
    <col min="12" max="12" width="8.81640625" style="122" bestFit="1" customWidth="1"/>
    <col min="13" max="13" width="9.453125" style="122" customWidth="1"/>
    <col min="14" max="18" width="8.7265625" style="122"/>
    <col min="19" max="19" width="27.54296875" style="122" customWidth="1"/>
    <col min="20" max="16384" width="8.7265625" style="122"/>
  </cols>
  <sheetData>
    <row r="2" spans="1:18" ht="13.5" thickBot="1" x14ac:dyDescent="0.35"/>
    <row r="3" spans="1:18" ht="13.5" thickBot="1" x14ac:dyDescent="0.35">
      <c r="A3" s="125"/>
      <c r="B3" s="126" t="s">
        <v>156</v>
      </c>
      <c r="C3" s="126" t="s">
        <v>149</v>
      </c>
      <c r="D3" s="127">
        <v>44348</v>
      </c>
      <c r="E3" s="127">
        <v>44378</v>
      </c>
      <c r="F3" s="127">
        <v>44409</v>
      </c>
      <c r="G3" s="127">
        <v>44440</v>
      </c>
      <c r="H3" s="127">
        <v>44470</v>
      </c>
      <c r="I3" s="127">
        <v>44501</v>
      </c>
      <c r="J3" s="127">
        <v>44531</v>
      </c>
      <c r="K3" s="127" t="s">
        <v>187</v>
      </c>
      <c r="L3" s="128" t="s">
        <v>157</v>
      </c>
      <c r="M3" s="128" t="s">
        <v>10</v>
      </c>
    </row>
    <row r="4" spans="1:18" ht="13.5" thickBot="1" x14ac:dyDescent="0.35">
      <c r="A4" s="129" t="s">
        <v>150</v>
      </c>
      <c r="B4" s="130"/>
      <c r="C4" s="130"/>
      <c r="D4" s="130"/>
      <c r="E4" s="131">
        <v>157</v>
      </c>
      <c r="F4" s="131">
        <v>116</v>
      </c>
      <c r="G4" s="131">
        <v>278</v>
      </c>
      <c r="H4" s="131">
        <v>153</v>
      </c>
      <c r="I4" s="131">
        <v>321</v>
      </c>
      <c r="J4" s="131">
        <v>495</v>
      </c>
      <c r="K4" s="131">
        <v>920</v>
      </c>
      <c r="L4" s="132">
        <f>SUM(C4:K4)</f>
        <v>2440</v>
      </c>
      <c r="M4" s="132">
        <f>SUM(B4:K4)</f>
        <v>2440</v>
      </c>
    </row>
    <row r="5" spans="1:18" ht="13.5" thickBot="1" x14ac:dyDescent="0.35">
      <c r="A5" s="129" t="s">
        <v>151</v>
      </c>
      <c r="B5" s="130"/>
      <c r="C5" s="130"/>
      <c r="D5" s="130"/>
      <c r="E5" s="131">
        <v>1378</v>
      </c>
      <c r="F5" s="131">
        <v>463</v>
      </c>
      <c r="G5" s="131">
        <v>1584</v>
      </c>
      <c r="H5" s="131">
        <v>779</v>
      </c>
      <c r="I5" s="131">
        <v>1793</v>
      </c>
      <c r="J5" s="131">
        <v>2184</v>
      </c>
      <c r="K5" s="131">
        <v>2464</v>
      </c>
      <c r="L5" s="132">
        <f>SUM(C5:K5)</f>
        <v>10645</v>
      </c>
      <c r="M5" s="132">
        <f>SUM(B5:K5)</f>
        <v>10645</v>
      </c>
    </row>
    <row r="6" spans="1:18" ht="26.5" thickBot="1" x14ac:dyDescent="0.35">
      <c r="A6" s="129" t="s">
        <v>152</v>
      </c>
      <c r="B6" s="130"/>
      <c r="C6" s="130"/>
      <c r="D6" s="130"/>
      <c r="E6" s="131">
        <v>2764</v>
      </c>
      <c r="F6" s="131">
        <v>143</v>
      </c>
      <c r="G6" s="131">
        <v>1303</v>
      </c>
      <c r="H6" s="131">
        <v>685</v>
      </c>
      <c r="I6" s="131">
        <v>640</v>
      </c>
      <c r="J6" s="131">
        <v>650</v>
      </c>
      <c r="K6" s="131">
        <v>1477</v>
      </c>
      <c r="L6" s="132">
        <f>SUM(C6:K6)</f>
        <v>7662</v>
      </c>
      <c r="M6" s="132">
        <f>SUM(B6:K6)</f>
        <v>7662</v>
      </c>
    </row>
    <row r="7" spans="1:18" ht="13.5" thickBot="1" x14ac:dyDescent="0.35">
      <c r="A7" s="129" t="s">
        <v>153</v>
      </c>
      <c r="B7" s="130"/>
      <c r="C7" s="130"/>
      <c r="D7" s="130"/>
      <c r="E7" s="131">
        <v>100</v>
      </c>
      <c r="F7" s="131">
        <v>142</v>
      </c>
      <c r="G7" s="131">
        <v>185</v>
      </c>
      <c r="H7" s="131">
        <v>196</v>
      </c>
      <c r="I7" s="131">
        <v>323</v>
      </c>
      <c r="J7" s="131">
        <v>512</v>
      </c>
      <c r="K7" s="131">
        <v>776</v>
      </c>
      <c r="L7" s="132">
        <f>SUM(C7:K7)</f>
        <v>2234</v>
      </c>
      <c r="M7" s="132">
        <f>SUM(B7:K7)</f>
        <v>2234</v>
      </c>
    </row>
    <row r="8" spans="1:18" ht="26.5" thickBot="1" x14ac:dyDescent="0.35">
      <c r="A8" s="129" t="s">
        <v>154</v>
      </c>
      <c r="B8" s="130"/>
      <c r="C8" s="130"/>
      <c r="D8" s="130"/>
      <c r="E8" s="131">
        <v>72</v>
      </c>
      <c r="F8" s="131">
        <v>0</v>
      </c>
      <c r="G8" s="131">
        <v>7</v>
      </c>
      <c r="H8" s="131">
        <v>13</v>
      </c>
      <c r="I8" s="131">
        <v>27</v>
      </c>
      <c r="J8" s="131">
        <v>52</v>
      </c>
      <c r="K8" s="131">
        <v>61</v>
      </c>
      <c r="L8" s="132">
        <f>SUM(C8:K8)</f>
        <v>232</v>
      </c>
      <c r="M8" s="132">
        <f>SUM(B8:K8)</f>
        <v>232</v>
      </c>
    </row>
    <row r="9" spans="1:18" ht="13.5" thickBot="1" x14ac:dyDescent="0.35">
      <c r="A9" s="133" t="s">
        <v>155</v>
      </c>
      <c r="B9" s="123">
        <v>81336</v>
      </c>
      <c r="C9" s="130">
        <v>7457</v>
      </c>
      <c r="D9" s="130">
        <v>1842</v>
      </c>
      <c r="E9" s="131">
        <v>135</v>
      </c>
      <c r="F9" s="130"/>
      <c r="G9" s="130"/>
      <c r="H9" s="130"/>
      <c r="I9" s="130"/>
      <c r="J9" s="130"/>
      <c r="K9" s="130"/>
      <c r="L9" s="132">
        <f t="shared" ref="L9:L10" si="0">SUM(C9:J9)</f>
        <v>9434</v>
      </c>
      <c r="M9" s="132">
        <f>SUM(B9:G9)</f>
        <v>90770</v>
      </c>
    </row>
    <row r="10" spans="1:18" ht="13.5" thickBot="1" x14ac:dyDescent="0.35">
      <c r="A10" s="129" t="s">
        <v>92</v>
      </c>
      <c r="B10" s="124">
        <v>38328</v>
      </c>
      <c r="C10" s="130">
        <v>3235</v>
      </c>
      <c r="D10" s="134">
        <v>738</v>
      </c>
      <c r="E10" s="131">
        <v>103</v>
      </c>
      <c r="F10" s="130"/>
      <c r="G10" s="130"/>
      <c r="H10" s="130"/>
      <c r="I10" s="130"/>
      <c r="J10" s="130"/>
      <c r="K10" s="130"/>
      <c r="L10" s="132">
        <f t="shared" si="0"/>
        <v>4076</v>
      </c>
      <c r="M10" s="132">
        <f>SUM(B10:G10)</f>
        <v>42404</v>
      </c>
    </row>
    <row r="11" spans="1:18" ht="13.5" thickBot="1" x14ac:dyDescent="0.35">
      <c r="A11" s="135" t="s">
        <v>10</v>
      </c>
      <c r="B11" s="136">
        <f>SUM(B9:B10)</f>
        <v>119664</v>
      </c>
      <c r="C11" s="137">
        <f>SUM(C4:C10)</f>
        <v>10692</v>
      </c>
      <c r="D11" s="137">
        <f t="shared" ref="D11:I11" si="1">SUM(D4:D10)</f>
        <v>2580</v>
      </c>
      <c r="E11" s="137">
        <f t="shared" si="1"/>
        <v>4709</v>
      </c>
      <c r="F11" s="137">
        <f t="shared" si="1"/>
        <v>864</v>
      </c>
      <c r="G11" s="137">
        <f t="shared" si="1"/>
        <v>3357</v>
      </c>
      <c r="H11" s="137">
        <f t="shared" ref="H11" si="2">SUM(H4:H10)</f>
        <v>1826</v>
      </c>
      <c r="I11" s="137">
        <f t="shared" si="1"/>
        <v>3104</v>
      </c>
      <c r="J11" s="137">
        <f>SUM(J4:J10)</f>
        <v>3893</v>
      </c>
      <c r="K11" s="137">
        <f>SUM(K4:K10)</f>
        <v>5698</v>
      </c>
      <c r="L11" s="138">
        <f>SUM(L4:L10)</f>
        <v>36723</v>
      </c>
      <c r="M11" s="132">
        <f>SUM(M4:M10)</f>
        <v>156387</v>
      </c>
      <c r="P11" s="151"/>
      <c r="Q11" s="150"/>
      <c r="R11" s="151"/>
    </row>
    <row r="12" spans="1:18" x14ac:dyDescent="0.3">
      <c r="L12" s="149"/>
    </row>
    <row r="13" spans="1:18" x14ac:dyDescent="0.3">
      <c r="L13" s="1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BDEA2-B259-473A-B75A-D9C78A52EE79}">
  <dimension ref="B2:G5"/>
  <sheetViews>
    <sheetView workbookViewId="0">
      <selection activeCell="B2" sqref="B2:G5"/>
    </sheetView>
  </sheetViews>
  <sheetFormatPr defaultRowHeight="14.5" x14ac:dyDescent="0.35"/>
  <sheetData>
    <row r="2" spans="2:7" x14ac:dyDescent="0.35">
      <c r="B2" s="79"/>
      <c r="C2" s="1">
        <v>2017</v>
      </c>
      <c r="D2" s="1">
        <v>2018</v>
      </c>
      <c r="E2" s="1">
        <v>2019</v>
      </c>
      <c r="F2" s="1">
        <v>2020</v>
      </c>
      <c r="G2" s="1">
        <v>2021</v>
      </c>
    </row>
    <row r="3" spans="2:7" x14ac:dyDescent="0.35">
      <c r="B3" s="79" t="s">
        <v>184</v>
      </c>
      <c r="C3" s="152">
        <v>36290</v>
      </c>
      <c r="D3" s="152">
        <v>37411</v>
      </c>
      <c r="E3" s="152">
        <v>24975</v>
      </c>
      <c r="F3" s="152">
        <v>20988</v>
      </c>
      <c r="G3" s="152">
        <v>29223</v>
      </c>
    </row>
    <row r="4" spans="2:7" x14ac:dyDescent="0.35">
      <c r="B4" s="79" t="s">
        <v>185</v>
      </c>
      <c r="C4" s="152">
        <v>46717</v>
      </c>
      <c r="D4" s="152">
        <v>45649</v>
      </c>
      <c r="E4" s="152">
        <v>47766</v>
      </c>
      <c r="F4" s="152">
        <v>38756</v>
      </c>
      <c r="G4" s="152">
        <v>59108</v>
      </c>
    </row>
    <row r="5" spans="2:7" x14ac:dyDescent="0.35">
      <c r="B5" s="79"/>
      <c r="C5" s="153">
        <f>C3/C4</f>
        <v>0.77680501744546948</v>
      </c>
      <c r="D5" s="153">
        <f t="shared" ref="D5:G5" si="0">D3/D4</f>
        <v>0.81953602488553967</v>
      </c>
      <c r="E5" s="153">
        <f t="shared" si="0"/>
        <v>0.52286144956663738</v>
      </c>
      <c r="F5" s="153">
        <f t="shared" si="0"/>
        <v>0.54154195479409639</v>
      </c>
      <c r="G5" s="153">
        <f t="shared" si="0"/>
        <v>0.49440008120728157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42DB-666D-44AB-BF53-B64644B32B03}">
  <dimension ref="A1:G18"/>
  <sheetViews>
    <sheetView workbookViewId="0">
      <selection activeCell="C17" sqref="C17"/>
    </sheetView>
  </sheetViews>
  <sheetFormatPr defaultRowHeight="14.5" x14ac:dyDescent="0.35"/>
  <cols>
    <col min="1" max="1" width="15.6328125" bestFit="1" customWidth="1"/>
    <col min="2" max="2" width="9.453125" bestFit="1" customWidth="1"/>
    <col min="3" max="3" width="34" customWidth="1"/>
    <col min="6" max="6" width="16.7265625" customWidth="1"/>
  </cols>
  <sheetData>
    <row r="1" spans="1:7" ht="15" thickBot="1" x14ac:dyDescent="0.4">
      <c r="A1" s="139" t="s">
        <v>158</v>
      </c>
      <c r="B1" s="109" t="s">
        <v>159</v>
      </c>
      <c r="C1" s="109" t="s">
        <v>160</v>
      </c>
      <c r="D1" s="109" t="s">
        <v>161</v>
      </c>
      <c r="E1" s="109" t="s">
        <v>162</v>
      </c>
      <c r="F1" s="109"/>
      <c r="G1" s="109"/>
    </row>
    <row r="2" spans="1:7" ht="52.5" thickBot="1" x14ac:dyDescent="0.4">
      <c r="A2" s="109" t="s">
        <v>164</v>
      </c>
      <c r="B2" s="109" t="s">
        <v>167</v>
      </c>
      <c r="C2" s="142" t="s">
        <v>163</v>
      </c>
      <c r="D2" s="109"/>
      <c r="E2" s="109"/>
      <c r="F2" s="145" t="s">
        <v>171</v>
      </c>
      <c r="G2" s="161" t="s">
        <v>172</v>
      </c>
    </row>
    <row r="3" spans="1:7" ht="52" x14ac:dyDescent="0.35">
      <c r="A3" s="109"/>
      <c r="B3" s="109">
        <v>2020</v>
      </c>
      <c r="C3" s="140" t="s">
        <v>165</v>
      </c>
      <c r="D3" s="109"/>
      <c r="E3" s="109"/>
      <c r="F3" s="146" t="s">
        <v>173</v>
      </c>
      <c r="G3" s="162"/>
    </row>
    <row r="4" spans="1:7" ht="26.5" thickBot="1" x14ac:dyDescent="0.4">
      <c r="A4" s="109"/>
      <c r="B4" s="109">
        <v>2020</v>
      </c>
      <c r="C4" s="141" t="s">
        <v>166</v>
      </c>
      <c r="D4" s="109"/>
      <c r="E4" s="109"/>
      <c r="F4" s="109"/>
      <c r="G4" s="109"/>
    </row>
    <row r="5" spans="1:7" ht="52.5" thickBot="1" x14ac:dyDescent="0.4">
      <c r="A5" s="109"/>
      <c r="B5" s="109">
        <v>2021</v>
      </c>
      <c r="C5" s="142" t="s">
        <v>168</v>
      </c>
      <c r="D5" s="109"/>
      <c r="E5" s="109"/>
      <c r="F5" s="109"/>
      <c r="G5" s="109"/>
    </row>
    <row r="6" spans="1:7" ht="52.5" x14ac:dyDescent="0.35">
      <c r="A6" s="109"/>
      <c r="B6" s="113">
        <v>2022</v>
      </c>
      <c r="C6" s="143" t="s">
        <v>169</v>
      </c>
      <c r="D6" s="109"/>
      <c r="E6" s="109"/>
      <c r="F6" s="109"/>
      <c r="G6" s="109"/>
    </row>
    <row r="7" spans="1:7" ht="26.5" thickBot="1" x14ac:dyDescent="0.4">
      <c r="A7" s="109"/>
      <c r="B7" s="113">
        <v>2022</v>
      </c>
      <c r="C7" s="144" t="s">
        <v>170</v>
      </c>
      <c r="D7" s="109"/>
      <c r="E7" s="109"/>
      <c r="F7" s="109"/>
      <c r="G7" s="109"/>
    </row>
    <row r="8" spans="1:7" x14ac:dyDescent="0.35">
      <c r="A8" s="109"/>
      <c r="B8" s="109" t="s">
        <v>167</v>
      </c>
      <c r="C8" s="140" t="s">
        <v>174</v>
      </c>
      <c r="D8" s="109"/>
      <c r="E8" s="109"/>
      <c r="F8" s="109"/>
      <c r="G8" s="109"/>
    </row>
    <row r="9" spans="1:7" ht="26" x14ac:dyDescent="0.35">
      <c r="A9" s="109"/>
      <c r="B9" s="109" t="s">
        <v>167</v>
      </c>
      <c r="C9" s="141" t="s">
        <v>175</v>
      </c>
      <c r="D9" s="109"/>
      <c r="E9" s="109"/>
      <c r="F9" s="109"/>
      <c r="G9" s="109"/>
    </row>
    <row r="10" spans="1:7" ht="52" x14ac:dyDescent="0.35">
      <c r="B10" s="109" t="s">
        <v>167</v>
      </c>
      <c r="C10" s="147" t="s">
        <v>176</v>
      </c>
    </row>
    <row r="11" spans="1:7" ht="15" thickBot="1" x14ac:dyDescent="0.4">
      <c r="B11">
        <v>2021</v>
      </c>
      <c r="C11" s="141" t="s">
        <v>177</v>
      </c>
    </row>
    <row r="12" spans="1:7" ht="26.5" thickBot="1" x14ac:dyDescent="0.4">
      <c r="B12">
        <v>2022</v>
      </c>
      <c r="C12" s="142" t="s">
        <v>178</v>
      </c>
    </row>
    <row r="13" spans="1:7" ht="15" thickBot="1" x14ac:dyDescent="0.4">
      <c r="B13" s="109" t="s">
        <v>167</v>
      </c>
      <c r="C13" s="148" t="s">
        <v>179</v>
      </c>
    </row>
    <row r="14" spans="1:7" ht="39" x14ac:dyDescent="0.35">
      <c r="B14" s="109" t="s">
        <v>167</v>
      </c>
      <c r="C14" s="141" t="s">
        <v>180</v>
      </c>
    </row>
    <row r="15" spans="1:7" ht="15" thickBot="1" x14ac:dyDescent="0.4">
      <c r="B15" s="109" t="s">
        <v>167</v>
      </c>
      <c r="C15" s="141" t="s">
        <v>181</v>
      </c>
    </row>
    <row r="16" spans="1:7" ht="26" x14ac:dyDescent="0.35">
      <c r="C16" s="140" t="s">
        <v>182</v>
      </c>
    </row>
    <row r="17" spans="3:3" ht="15" thickBot="1" x14ac:dyDescent="0.4">
      <c r="C17" s="141"/>
    </row>
    <row r="18" spans="3:3" ht="26.5" thickBot="1" x14ac:dyDescent="0.4">
      <c r="C18" s="148" t="s">
        <v>183</v>
      </c>
    </row>
  </sheetData>
  <mergeCells count="1"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topLeftCell="A10" workbookViewId="0">
      <selection activeCell="E21" sqref="E21"/>
    </sheetView>
  </sheetViews>
  <sheetFormatPr defaultRowHeight="14.5" x14ac:dyDescent="0.35"/>
  <sheetData>
    <row r="1" spans="1:3" x14ac:dyDescent="0.35">
      <c r="A1" s="109" t="s">
        <v>125</v>
      </c>
      <c r="B1" s="109" t="s">
        <v>126</v>
      </c>
      <c r="C1" s="109" t="s">
        <v>10</v>
      </c>
    </row>
    <row r="2" spans="1:3" ht="15" thickBot="1" x14ac:dyDescent="0.4">
      <c r="A2" s="109" t="s">
        <v>127</v>
      </c>
      <c r="B2" s="110">
        <v>8073</v>
      </c>
      <c r="C2" s="110">
        <v>57829</v>
      </c>
    </row>
    <row r="3" spans="1:3" ht="15" thickBot="1" x14ac:dyDescent="0.4">
      <c r="A3" s="113" t="s">
        <v>92</v>
      </c>
      <c r="B3" s="110">
        <v>5183</v>
      </c>
      <c r="C3" s="111">
        <v>31167</v>
      </c>
    </row>
    <row r="4" spans="1:3" ht="15" thickBot="1" x14ac:dyDescent="0.4">
      <c r="A4" s="109" t="s">
        <v>93</v>
      </c>
      <c r="B4" s="110">
        <v>2863</v>
      </c>
      <c r="C4" s="111">
        <v>20292</v>
      </c>
    </row>
    <row r="5" spans="1:3" ht="15" thickBot="1" x14ac:dyDescent="0.4">
      <c r="A5" s="109" t="s">
        <v>128</v>
      </c>
      <c r="B5" s="110">
        <v>1673</v>
      </c>
      <c r="C5" s="111">
        <v>14861</v>
      </c>
    </row>
    <row r="6" spans="1:3" ht="15" thickBot="1" x14ac:dyDescent="0.4">
      <c r="A6" s="113" t="s">
        <v>94</v>
      </c>
      <c r="B6" s="110">
        <v>1842</v>
      </c>
      <c r="C6" s="111">
        <v>14613</v>
      </c>
    </row>
    <row r="7" spans="1:3" x14ac:dyDescent="0.35">
      <c r="A7" s="113" t="s">
        <v>129</v>
      </c>
      <c r="B7" s="112">
        <v>1605</v>
      </c>
      <c r="C7" s="112">
        <v>11633</v>
      </c>
    </row>
    <row r="15" spans="1:3" x14ac:dyDescent="0.35">
      <c r="B15" s="109" t="s">
        <v>10</v>
      </c>
    </row>
    <row r="16" spans="1:3" ht="15" thickBot="1" x14ac:dyDescent="0.4">
      <c r="B16" s="110">
        <v>57829</v>
      </c>
    </row>
    <row r="17" spans="2:2" ht="15" thickBot="1" x14ac:dyDescent="0.4">
      <c r="B17" s="111">
        <v>31167</v>
      </c>
    </row>
    <row r="18" spans="2:2" ht="15" thickBot="1" x14ac:dyDescent="0.4">
      <c r="B18" s="111">
        <v>20292</v>
      </c>
    </row>
    <row r="19" spans="2:2" ht="15" thickBot="1" x14ac:dyDescent="0.4">
      <c r="B19" s="111">
        <v>14861</v>
      </c>
    </row>
    <row r="20" spans="2:2" ht="15" thickBot="1" x14ac:dyDescent="0.4">
      <c r="B20" s="111">
        <v>14613</v>
      </c>
    </row>
    <row r="21" spans="2:2" x14ac:dyDescent="0.35">
      <c r="B21" s="112">
        <v>11633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opLeftCell="A91" workbookViewId="0">
      <selection activeCell="E106" sqref="E106"/>
    </sheetView>
  </sheetViews>
  <sheetFormatPr defaultRowHeight="14.5" x14ac:dyDescent="0.35"/>
  <cols>
    <col min="1" max="1" width="18" bestFit="1" customWidth="1"/>
    <col min="2" max="2" width="9" bestFit="1" customWidth="1"/>
    <col min="3" max="3" width="9" customWidth="1"/>
  </cols>
  <sheetData>
    <row r="1" spans="1:12" ht="15" thickBot="1" x14ac:dyDescent="0.4">
      <c r="A1" t="s">
        <v>58</v>
      </c>
    </row>
    <row r="2" spans="1:12" x14ac:dyDescent="0.35">
      <c r="A2" s="39"/>
      <c r="B2" s="163" t="s">
        <v>0</v>
      </c>
      <c r="C2" s="164"/>
      <c r="D2" s="164"/>
      <c r="E2" s="163" t="s">
        <v>11</v>
      </c>
      <c r="F2" s="164"/>
      <c r="G2" s="164"/>
      <c r="H2" s="163" t="s">
        <v>9</v>
      </c>
      <c r="I2" s="164"/>
      <c r="J2" s="164"/>
      <c r="K2" s="40"/>
    </row>
    <row r="3" spans="1:12" ht="73" thickBot="1" x14ac:dyDescent="0.4">
      <c r="A3" s="41"/>
      <c r="B3" s="50" t="s">
        <v>60</v>
      </c>
      <c r="C3" s="51" t="s">
        <v>59</v>
      </c>
      <c r="D3" s="51" t="s">
        <v>63</v>
      </c>
      <c r="E3" s="50" t="s">
        <v>60</v>
      </c>
      <c r="F3" s="51" t="s">
        <v>59</v>
      </c>
      <c r="G3" s="51" t="s">
        <v>63</v>
      </c>
      <c r="H3" s="50" t="s">
        <v>60</v>
      </c>
      <c r="I3" s="51" t="s">
        <v>59</v>
      </c>
      <c r="J3" s="51" t="s">
        <v>63</v>
      </c>
      <c r="K3" s="52" t="s">
        <v>61</v>
      </c>
      <c r="L3" s="96" t="s">
        <v>86</v>
      </c>
    </row>
    <row r="4" spans="1:12" x14ac:dyDescent="0.35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35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35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" thickBot="1" x14ac:dyDescent="0.4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35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35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35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>H10-H9</f>
        <v>792</v>
      </c>
    </row>
    <row r="11" spans="1:12" x14ac:dyDescent="0.35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>H11-H10</f>
        <v>1121</v>
      </c>
    </row>
    <row r="12" spans="1:12" x14ac:dyDescent="0.35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>H12-H11</f>
        <v>1427</v>
      </c>
    </row>
    <row r="13" spans="1:12" ht="15" thickBot="1" x14ac:dyDescent="0.4">
      <c r="A13" s="165" t="s">
        <v>62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84">
        <f>AVERAGE(K8:K12)</f>
        <v>1059.2</v>
      </c>
    </row>
    <row r="14" spans="1:12" x14ac:dyDescent="0.35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35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35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>H16-H15</f>
        <v>1042</v>
      </c>
    </row>
    <row r="17" spans="1:11" x14ac:dyDescent="0.35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>H17-H16</f>
        <v>1344</v>
      </c>
    </row>
    <row r="18" spans="1:11" ht="15" thickBot="1" x14ac:dyDescent="0.4">
      <c r="A18" s="167" t="s">
        <v>62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62">
        <f>AVERAGE(K14:K17)</f>
        <v>1121.75</v>
      </c>
    </row>
    <row r="19" spans="1:11" x14ac:dyDescent="0.35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35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35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>H21-H20</f>
        <v>1022</v>
      </c>
    </row>
    <row r="22" spans="1:11" x14ac:dyDescent="0.35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>H22-H21</f>
        <v>1117</v>
      </c>
    </row>
    <row r="23" spans="1:11" ht="15" thickBot="1" x14ac:dyDescent="0.4">
      <c r="A23" s="171" t="s">
        <v>62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84">
        <f>SUM(K19:K22)</f>
        <v>4434</v>
      </c>
    </row>
    <row r="24" spans="1:11" x14ac:dyDescent="0.35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35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35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>H26-H25</f>
        <v>892</v>
      </c>
    </row>
    <row r="27" spans="1:11" x14ac:dyDescent="0.35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>H27-H26</f>
        <v>2263</v>
      </c>
    </row>
    <row r="28" spans="1:11" x14ac:dyDescent="0.35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>H28-H27</f>
        <v>1330</v>
      </c>
    </row>
    <row r="29" spans="1:11" ht="15" thickBot="1" x14ac:dyDescent="0.4">
      <c r="A29" s="167" t="s">
        <v>62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62">
        <f>SUM(K24:K28)</f>
        <v>6542</v>
      </c>
    </row>
    <row r="30" spans="1:11" x14ac:dyDescent="0.35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35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35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>H32-H31</f>
        <v>1395</v>
      </c>
    </row>
    <row r="33" spans="1:14" ht="15" thickBot="1" x14ac:dyDescent="0.4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>H33-H32</f>
        <v>1299</v>
      </c>
    </row>
    <row r="34" spans="1:14" ht="15" thickBot="1" x14ac:dyDescent="0.4">
      <c r="A34" s="169" t="s">
        <v>62</v>
      </c>
      <c r="B34" s="170"/>
      <c r="C34" s="170"/>
      <c r="D34" s="170"/>
      <c r="E34" s="170"/>
      <c r="F34" s="170"/>
      <c r="G34" s="170"/>
      <c r="H34" s="175"/>
      <c r="I34" s="175"/>
      <c r="J34" s="175"/>
      <c r="K34" s="83">
        <f>SUM(K30:K33)</f>
        <v>5823</v>
      </c>
    </row>
    <row r="35" spans="1:14" ht="15" thickBot="1" x14ac:dyDescent="0.4">
      <c r="A35" s="42" t="s">
        <v>66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0">B35+E35</f>
        <v>83785</v>
      </c>
      <c r="I35" s="88">
        <f t="shared" si="0"/>
        <v>278</v>
      </c>
      <c r="J35" s="88">
        <f t="shared" si="0"/>
        <v>46995</v>
      </c>
      <c r="K35" s="89">
        <f>H35-H33</f>
        <v>498</v>
      </c>
      <c r="L35" s="89">
        <f>F35-F33</f>
        <v>10</v>
      </c>
    </row>
    <row r="36" spans="1:14" ht="15" thickBot="1" x14ac:dyDescent="0.4">
      <c r="A36" s="42" t="s">
        <v>67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0"/>
        <v>84787</v>
      </c>
      <c r="I36" s="55">
        <f t="shared" si="0"/>
        <v>1280</v>
      </c>
      <c r="J36" s="55">
        <f t="shared" si="0"/>
        <v>47997</v>
      </c>
      <c r="K36" s="57">
        <f>H36-H35</f>
        <v>1002</v>
      </c>
      <c r="L36" s="55">
        <f>IF((F36=0),F35,F36)-F35</f>
        <v>12</v>
      </c>
    </row>
    <row r="37" spans="1:14" ht="15" thickBot="1" x14ac:dyDescent="0.4">
      <c r="A37" s="42" t="s">
        <v>68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0"/>
        <v>85871</v>
      </c>
      <c r="I37" s="55">
        <f t="shared" si="0"/>
        <v>2364</v>
      </c>
      <c r="J37" s="55">
        <f t="shared" si="0"/>
        <v>49081</v>
      </c>
      <c r="K37" s="57">
        <f>H37-H36</f>
        <v>1084</v>
      </c>
      <c r="L37" s="55">
        <f>IF((F37=0),F36,F37)-F36</f>
        <v>19</v>
      </c>
    </row>
    <row r="38" spans="1:14" ht="15" thickBot="1" x14ac:dyDescent="0.4">
      <c r="A38" s="42" t="s">
        <v>69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0"/>
        <v>86465</v>
      </c>
      <c r="I38" s="61">
        <f t="shared" si="0"/>
        <v>2958</v>
      </c>
      <c r="J38" s="61">
        <f t="shared" si="0"/>
        <v>49675</v>
      </c>
      <c r="K38" s="57">
        <f>H38-H37</f>
        <v>594</v>
      </c>
      <c r="L38" s="55">
        <f>IF((F38=0),F37,F38)-F37</f>
        <v>9</v>
      </c>
    </row>
    <row r="39" spans="1:14" ht="15" thickBot="1" x14ac:dyDescent="0.4">
      <c r="A39" s="173" t="s">
        <v>62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" thickBot="1" x14ac:dyDescent="0.4">
      <c r="A40" s="70" t="s">
        <v>72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1">B40+E40</f>
        <v>87437</v>
      </c>
      <c r="I40" s="75">
        <f t="shared" si="1"/>
        <v>3930</v>
      </c>
      <c r="J40" s="75">
        <f t="shared" si="1"/>
        <v>50647</v>
      </c>
      <c r="K40" s="76">
        <f>H40-H38</f>
        <v>972</v>
      </c>
      <c r="L40" s="89">
        <f>F40-F38</f>
        <v>5</v>
      </c>
    </row>
    <row r="41" spans="1:14" ht="15" thickBot="1" x14ac:dyDescent="0.4">
      <c r="A41" s="70" t="s">
        <v>65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1"/>
        <v>88476</v>
      </c>
      <c r="I41" s="82">
        <f t="shared" si="1"/>
        <v>4969</v>
      </c>
      <c r="J41" s="82">
        <f t="shared" si="1"/>
        <v>51686</v>
      </c>
      <c r="K41" s="83">
        <f>H41-H40</f>
        <v>1039</v>
      </c>
      <c r="L41" s="55">
        <f>IF((F41=0),F40,F41)-F40</f>
        <v>28</v>
      </c>
    </row>
    <row r="42" spans="1:14" ht="15" thickBot="1" x14ac:dyDescent="0.4">
      <c r="A42" s="70" t="s">
        <v>70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1"/>
        <v>89472</v>
      </c>
      <c r="I42" s="82">
        <f t="shared" si="1"/>
        <v>5965</v>
      </c>
      <c r="J42" s="82">
        <f t="shared" si="1"/>
        <v>0</v>
      </c>
      <c r="K42" s="83">
        <f>IF((H42=0),H41,H42)-H41</f>
        <v>996</v>
      </c>
      <c r="L42" s="55">
        <f>IF((F42=0),F41,F42)-F41</f>
        <v>12</v>
      </c>
    </row>
    <row r="43" spans="1:14" ht="15" thickBot="1" x14ac:dyDescent="0.4">
      <c r="A43" s="70" t="s">
        <v>71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1"/>
        <v>90618</v>
      </c>
      <c r="I43" s="94">
        <f t="shared" si="1"/>
        <v>7111</v>
      </c>
      <c r="J43" s="94">
        <f t="shared" si="1"/>
        <v>0</v>
      </c>
      <c r="K43" s="83">
        <f>IF((H43=0),H42,H43)-H42</f>
        <v>1146</v>
      </c>
      <c r="L43" s="55">
        <f>IF((F43=0),F42,F43)-F42</f>
        <v>51</v>
      </c>
    </row>
    <row r="44" spans="1:14" ht="15" thickBot="1" x14ac:dyDescent="0.4">
      <c r="A44" s="169" t="s">
        <v>62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" thickBot="1" x14ac:dyDescent="0.4">
      <c r="A45" s="42" t="s">
        <v>73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J49" si="2">B45+E45</f>
        <v>91640</v>
      </c>
      <c r="I45" s="88">
        <f t="shared" si="2"/>
        <v>8133</v>
      </c>
      <c r="J45" s="88">
        <f t="shared" si="2"/>
        <v>0</v>
      </c>
      <c r="K45" s="89">
        <f>H45-H43</f>
        <v>1022</v>
      </c>
      <c r="L45" s="89">
        <f>F45-F43</f>
        <v>20</v>
      </c>
    </row>
    <row r="46" spans="1:14" ht="15" thickBot="1" x14ac:dyDescent="0.4">
      <c r="A46" s="42" t="s">
        <v>74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2"/>
        <v>92703</v>
      </c>
      <c r="I46" s="55">
        <f t="shared" si="2"/>
        <v>9196</v>
      </c>
      <c r="J46" s="55">
        <f t="shared" si="2"/>
        <v>0</v>
      </c>
      <c r="K46" s="55">
        <f>IF((H46=0),H45,H46)-H45</f>
        <v>1063</v>
      </c>
      <c r="L46" s="55">
        <f>IF((F46=0),F45,F46)-F45</f>
        <v>25</v>
      </c>
    </row>
    <row r="47" spans="1:14" ht="15" thickBot="1" x14ac:dyDescent="0.4">
      <c r="A47" s="42" t="s">
        <v>75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2"/>
        <v>93629</v>
      </c>
      <c r="I47" s="55">
        <f t="shared" si="2"/>
        <v>10122</v>
      </c>
      <c r="J47" s="55">
        <f t="shared" si="2"/>
        <v>0</v>
      </c>
      <c r="K47" s="55">
        <f>IF((H47=0),H46,H47)-H46</f>
        <v>926</v>
      </c>
      <c r="L47" s="55">
        <f>IF((F47=0),F46,F47)-F46</f>
        <v>41</v>
      </c>
    </row>
    <row r="48" spans="1:14" ht="15" thickBot="1" x14ac:dyDescent="0.4">
      <c r="A48" s="42" t="s">
        <v>76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2"/>
        <v>94688</v>
      </c>
      <c r="I48" s="61">
        <f t="shared" si="2"/>
        <v>11181</v>
      </c>
      <c r="J48" s="61">
        <f t="shared" si="2"/>
        <v>0</v>
      </c>
      <c r="K48" s="55">
        <f>IF((H48=0),H47,H48)-H47</f>
        <v>1059</v>
      </c>
      <c r="L48" s="55">
        <f>IF((F48=0),F47,F48)-F47</f>
        <v>96</v>
      </c>
    </row>
    <row r="49" spans="1:14" ht="15" thickBot="1" x14ac:dyDescent="0.4">
      <c r="A49" s="42" t="s">
        <v>77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2"/>
        <v>95574</v>
      </c>
      <c r="I49" s="61">
        <f t="shared" si="2"/>
        <v>12067</v>
      </c>
      <c r="J49" s="61">
        <f t="shared" si="2"/>
        <v>0</v>
      </c>
      <c r="K49" s="55">
        <f>H49-H48</f>
        <v>886</v>
      </c>
      <c r="L49" s="55">
        <f>IF((F49=0),F48,F49)-F48</f>
        <v>6</v>
      </c>
    </row>
    <row r="50" spans="1:14" ht="15" thickBot="1" x14ac:dyDescent="0.4">
      <c r="A50" s="173" t="s">
        <v>62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" thickBot="1" x14ac:dyDescent="0.4">
      <c r="A51" s="70" t="s">
        <v>78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3">B51+E51</f>
        <v>97020</v>
      </c>
      <c r="I51" s="75">
        <f t="shared" si="3"/>
        <v>13513</v>
      </c>
      <c r="J51" s="75">
        <f t="shared" si="3"/>
        <v>0</v>
      </c>
      <c r="K51" s="76">
        <f>H51-H49</f>
        <v>1446</v>
      </c>
      <c r="L51" s="89">
        <f>F51-F49</f>
        <v>58</v>
      </c>
    </row>
    <row r="52" spans="1:14" ht="15" thickBot="1" x14ac:dyDescent="0.4">
      <c r="A52" s="70" t="s">
        <v>79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3"/>
        <v>97921</v>
      </c>
      <c r="I52" s="82">
        <f t="shared" si="3"/>
        <v>14414</v>
      </c>
      <c r="J52" s="82">
        <f t="shared" si="3"/>
        <v>0</v>
      </c>
      <c r="K52" s="83">
        <f>H52-H51</f>
        <v>901</v>
      </c>
      <c r="L52" s="55">
        <f>IF((F52=0),F51,F52)-F51</f>
        <v>73</v>
      </c>
    </row>
    <row r="53" spans="1:14" ht="15" thickBot="1" x14ac:dyDescent="0.4">
      <c r="A53" s="70" t="s">
        <v>80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3"/>
        <v>98792</v>
      </c>
      <c r="I53" s="82">
        <f t="shared" si="3"/>
        <v>15285</v>
      </c>
      <c r="J53" s="82">
        <f t="shared" si="3"/>
        <v>0</v>
      </c>
      <c r="K53" s="83">
        <f>IF((H53=0),H52,H53)-H52</f>
        <v>871</v>
      </c>
      <c r="L53" s="55">
        <f>IF((F53=0),F52,F53)-F52</f>
        <v>62</v>
      </c>
    </row>
    <row r="54" spans="1:14" ht="15" thickBot="1" x14ac:dyDescent="0.4">
      <c r="A54" s="70" t="s">
        <v>81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3"/>
        <v>99712</v>
      </c>
      <c r="I54" s="94">
        <f t="shared" si="3"/>
        <v>16205</v>
      </c>
      <c r="J54" s="94">
        <f t="shared" si="3"/>
        <v>0</v>
      </c>
      <c r="K54" s="83">
        <f>IF((H54=0),H53,H54)-H53</f>
        <v>920</v>
      </c>
      <c r="L54" s="55">
        <f>IF((F54=0),F53,F54)-F53</f>
        <v>56</v>
      </c>
    </row>
    <row r="55" spans="1:14" ht="15" thickBot="1" x14ac:dyDescent="0.4">
      <c r="A55" s="169" t="s">
        <v>62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" thickBot="1" x14ac:dyDescent="0.4">
      <c r="A56" s="42" t="s">
        <v>82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J60" si="4">B56+E56</f>
        <v>100182</v>
      </c>
      <c r="I56" s="88">
        <f t="shared" si="4"/>
        <v>16675</v>
      </c>
      <c r="J56" s="88">
        <f t="shared" si="4"/>
        <v>0</v>
      </c>
      <c r="K56" s="89">
        <f>H56-H54</f>
        <v>470</v>
      </c>
      <c r="L56" s="89">
        <f>F56-F54</f>
        <v>75</v>
      </c>
    </row>
    <row r="57" spans="1:14" ht="15" thickBot="1" x14ac:dyDescent="0.4">
      <c r="A57" s="42" t="s">
        <v>83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4"/>
        <v>101334</v>
      </c>
      <c r="I57" s="55">
        <f t="shared" si="4"/>
        <v>17827</v>
      </c>
      <c r="J57" s="55">
        <f t="shared" si="4"/>
        <v>0</v>
      </c>
      <c r="K57" s="57">
        <f>IF((H57=0),H56,H57)-H56</f>
        <v>1152</v>
      </c>
      <c r="L57" s="55">
        <f>IF((F57=0),F56,F57)-F56</f>
        <v>49</v>
      </c>
    </row>
    <row r="58" spans="1:14" ht="15" thickBot="1" x14ac:dyDescent="0.4">
      <c r="A58" s="42" t="s">
        <v>84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4"/>
        <v>102137</v>
      </c>
      <c r="I58" s="55">
        <f t="shared" si="4"/>
        <v>18630</v>
      </c>
      <c r="J58" s="55">
        <f t="shared" si="4"/>
        <v>0</v>
      </c>
      <c r="K58" s="57">
        <f>IF((H58=0),H57,H58)-H57</f>
        <v>803</v>
      </c>
      <c r="L58" s="55">
        <f>IF((F58=0),F57,F58)-F57</f>
        <v>39</v>
      </c>
    </row>
    <row r="59" spans="1:14" ht="15" thickBot="1" x14ac:dyDescent="0.4">
      <c r="A59" s="42" t="s">
        <v>85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4"/>
        <v>102666</v>
      </c>
      <c r="I59" s="55">
        <f t="shared" si="4"/>
        <v>19159</v>
      </c>
      <c r="J59" s="55">
        <f t="shared" si="4"/>
        <v>0</v>
      </c>
      <c r="K59" s="57">
        <f>IF((H59=0),H58,H59)-H58</f>
        <v>529</v>
      </c>
      <c r="L59" s="55">
        <f>IF((F59=0),F58,F59)-F58</f>
        <v>39</v>
      </c>
    </row>
    <row r="60" spans="1:14" x14ac:dyDescent="0.35">
      <c r="A60" s="42" t="s">
        <v>87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si="4"/>
        <v>103095</v>
      </c>
      <c r="I60" s="55">
        <f t="shared" si="4"/>
        <v>19588</v>
      </c>
      <c r="J60" s="55">
        <f t="shared" si="4"/>
        <v>0</v>
      </c>
      <c r="K60" s="57">
        <f>IF((H60=0),H59,H60)-H59</f>
        <v>429</v>
      </c>
      <c r="L60" s="55">
        <f>IF((F60=0),F59,F60)-F59</f>
        <v>7</v>
      </c>
    </row>
    <row r="61" spans="1:14" ht="15" thickBot="1" x14ac:dyDescent="0.4">
      <c r="A61" s="169" t="s">
        <v>62</v>
      </c>
      <c r="B61" s="170"/>
      <c r="C61" s="170"/>
      <c r="D61" s="170"/>
      <c r="E61" s="170"/>
      <c r="F61" s="170"/>
      <c r="G61" s="170"/>
      <c r="H61" s="170"/>
      <c r="I61" s="170"/>
      <c r="J61" s="170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35">
      <c r="A62" s="70" t="s">
        <v>88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J65" si="5">B62+E62</f>
        <v>103558</v>
      </c>
      <c r="I62" s="75">
        <f t="shared" si="5"/>
        <v>20051</v>
      </c>
      <c r="J62" s="75">
        <f t="shared" si="5"/>
        <v>0</v>
      </c>
      <c r="K62" s="83">
        <f>IF((H62=0),H60,H62)-H60</f>
        <v>463</v>
      </c>
      <c r="L62" s="89">
        <f>F62-F60</f>
        <v>56</v>
      </c>
    </row>
    <row r="63" spans="1:14" x14ac:dyDescent="0.35">
      <c r="A63" s="77" t="s">
        <v>89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5"/>
        <v>104256</v>
      </c>
      <c r="I63" s="82">
        <f t="shared" si="5"/>
        <v>20749</v>
      </c>
      <c r="J63" s="82">
        <f t="shared" si="5"/>
        <v>0</v>
      </c>
      <c r="K63" s="83">
        <f>IF((H63=0),H62,H63)-H62</f>
        <v>698</v>
      </c>
      <c r="L63" s="55">
        <f>IF((F63=0),F62,F63)-F62</f>
        <v>23</v>
      </c>
    </row>
    <row r="64" spans="1:14" x14ac:dyDescent="0.35">
      <c r="A64" s="77" t="s">
        <v>90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5"/>
        <v>104489</v>
      </c>
      <c r="I64" s="82">
        <f t="shared" si="5"/>
        <v>20982</v>
      </c>
      <c r="J64" s="82">
        <f t="shared" si="5"/>
        <v>0</v>
      </c>
      <c r="K64" s="83">
        <f>IF((H64=0),H63,H64)-H63</f>
        <v>233</v>
      </c>
      <c r="L64" s="55">
        <f>IF((F64=0),F63,F64)-F63</f>
        <v>12</v>
      </c>
    </row>
    <row r="65" spans="1:15" ht="15" thickBot="1" x14ac:dyDescent="0.4">
      <c r="A65" s="77" t="s">
        <v>91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5"/>
        <v>105406</v>
      </c>
      <c r="I65" s="94">
        <f t="shared" si="5"/>
        <v>21899</v>
      </c>
      <c r="J65" s="94">
        <f t="shared" si="5"/>
        <v>0</v>
      </c>
      <c r="K65" s="83">
        <f>IF((H65=0),H64,H65)-H64</f>
        <v>917</v>
      </c>
      <c r="L65" s="55">
        <f>IF((F65=0),F64,F65)-F64</f>
        <v>25</v>
      </c>
    </row>
    <row r="66" spans="1:15" ht="16.5" customHeight="1" thickBot="1" x14ac:dyDescent="0.4">
      <c r="A66" s="169" t="s">
        <v>62</v>
      </c>
      <c r="B66" s="170"/>
      <c r="C66" s="170"/>
      <c r="D66" s="170"/>
      <c r="E66" s="170"/>
      <c r="F66" s="170"/>
      <c r="G66" s="170"/>
      <c r="H66" s="170"/>
      <c r="I66" s="170"/>
      <c r="J66" s="170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" thickBot="1" x14ac:dyDescent="0.4">
      <c r="A67" s="42" t="s">
        <v>98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J70" si="6">B67+E67</f>
        <v>106135</v>
      </c>
      <c r="I67" s="88">
        <f t="shared" si="6"/>
        <v>22628</v>
      </c>
      <c r="J67" s="88">
        <f t="shared" si="6"/>
        <v>0</v>
      </c>
      <c r="K67" s="89">
        <f>H67-H65</f>
        <v>729</v>
      </c>
      <c r="L67" s="89">
        <f>F67-F65</f>
        <v>91</v>
      </c>
    </row>
    <row r="68" spans="1:15" ht="15" thickBot="1" x14ac:dyDescent="0.4">
      <c r="A68" s="42" t="s">
        <v>99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6"/>
        <v>106985</v>
      </c>
      <c r="I68" s="55">
        <f t="shared" si="6"/>
        <v>23478</v>
      </c>
      <c r="J68" s="55">
        <f t="shared" si="6"/>
        <v>0</v>
      </c>
      <c r="K68" s="57">
        <f>IF((H68=0),H67,H68)-H67</f>
        <v>850</v>
      </c>
      <c r="L68" s="55">
        <f>IF((F68=0),F67,F68)-F67</f>
        <v>25</v>
      </c>
    </row>
    <row r="69" spans="1:15" ht="15" thickBot="1" x14ac:dyDescent="0.4">
      <c r="A69" s="42" t="s">
        <v>100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6"/>
        <v>107705</v>
      </c>
      <c r="I69" s="55">
        <f t="shared" si="6"/>
        <v>24198</v>
      </c>
      <c r="J69" s="55">
        <f t="shared" si="6"/>
        <v>0</v>
      </c>
      <c r="K69" s="57">
        <f>IF((H69=0),H68,H69)-H68</f>
        <v>720</v>
      </c>
      <c r="L69" s="55">
        <f>IF((F69=0),F68,F69)-F68</f>
        <v>54</v>
      </c>
    </row>
    <row r="70" spans="1:15" x14ac:dyDescent="0.35">
      <c r="A70" s="42" t="s">
        <v>101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6"/>
        <v>108415</v>
      </c>
      <c r="I70" s="55">
        <f t="shared" si="6"/>
        <v>24908</v>
      </c>
      <c r="J70" s="55">
        <f t="shared" si="6"/>
        <v>0</v>
      </c>
      <c r="K70" s="57">
        <f>IF((H70=0),H69,H70)-H69</f>
        <v>710</v>
      </c>
      <c r="L70" s="55">
        <f>IF((F70=0),F69,F70)-F69</f>
        <v>17</v>
      </c>
    </row>
    <row r="71" spans="1:15" ht="15" thickBot="1" x14ac:dyDescent="0.4">
      <c r="A71" s="169" t="s">
        <v>62</v>
      </c>
      <c r="B71" s="170"/>
      <c r="C71" s="170"/>
      <c r="D71" s="170"/>
      <c r="E71" s="170"/>
      <c r="F71" s="170"/>
      <c r="G71" s="170"/>
      <c r="H71" s="170"/>
      <c r="I71" s="170"/>
      <c r="J71" s="170"/>
      <c r="K71" s="83">
        <f>SUM(K67:K70)</f>
        <v>3009</v>
      </c>
    </row>
    <row r="72" spans="1:15" x14ac:dyDescent="0.35">
      <c r="A72" s="70" t="s">
        <v>102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J76" si="7">B72+E72</f>
        <v>109218</v>
      </c>
      <c r="I72" s="75">
        <f t="shared" si="7"/>
        <v>25711</v>
      </c>
      <c r="J72" s="75">
        <f t="shared" si="7"/>
        <v>0</v>
      </c>
      <c r="K72" s="83">
        <f>IF((H72=0),H70,H72)-H70</f>
        <v>803</v>
      </c>
      <c r="L72" s="89">
        <f>F72-F70</f>
        <v>36</v>
      </c>
    </row>
    <row r="73" spans="1:15" x14ac:dyDescent="0.35">
      <c r="A73" s="77" t="s">
        <v>103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7"/>
        <v>110393</v>
      </c>
      <c r="I73" s="82">
        <f t="shared" si="7"/>
        <v>26886</v>
      </c>
      <c r="J73" s="82">
        <f t="shared" si="7"/>
        <v>0</v>
      </c>
      <c r="K73" s="83">
        <f>IF((H73=0),H72,H73)-H72</f>
        <v>1175</v>
      </c>
      <c r="L73" s="55">
        <f>IF((F73=0),F72,F73)-F72</f>
        <v>36</v>
      </c>
    </row>
    <row r="74" spans="1:15" x14ac:dyDescent="0.35">
      <c r="A74" s="77" t="s">
        <v>106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7"/>
        <v>111390</v>
      </c>
      <c r="I74" s="82">
        <f t="shared" si="7"/>
        <v>27883</v>
      </c>
      <c r="J74" s="82">
        <f t="shared" si="7"/>
        <v>0</v>
      </c>
      <c r="K74" s="83">
        <f>IF((H74=0),H73,H74)-H73</f>
        <v>997</v>
      </c>
      <c r="L74" s="55">
        <f>IF((F74=0),F73,F74)-F73</f>
        <v>58</v>
      </c>
      <c r="M74" s="36"/>
    </row>
    <row r="75" spans="1:15" x14ac:dyDescent="0.35">
      <c r="A75" s="77" t="s">
        <v>104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7"/>
        <v>111512</v>
      </c>
      <c r="I75" s="82">
        <f t="shared" si="7"/>
        <v>28005</v>
      </c>
      <c r="J75" s="82">
        <f t="shared" si="7"/>
        <v>0</v>
      </c>
      <c r="K75" s="83">
        <f>IF((H75=0),H73,H75)-H73</f>
        <v>1119</v>
      </c>
      <c r="L75" s="55">
        <f>IF((F75=0),F73,F75)-F73</f>
        <v>59</v>
      </c>
    </row>
    <row r="76" spans="1:15" ht="15" thickBot="1" x14ac:dyDescent="0.4">
      <c r="A76" s="77" t="s">
        <v>105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7"/>
        <v>112689</v>
      </c>
      <c r="I76" s="94">
        <f t="shared" si="7"/>
        <v>29182</v>
      </c>
      <c r="J76" s="94">
        <f t="shared" si="7"/>
        <v>0</v>
      </c>
      <c r="K76" s="83">
        <f>IF((H76=0),H74,H76)-H74</f>
        <v>1299</v>
      </c>
      <c r="L76" s="55">
        <f>IF((F76=0),F74,F76)-F74</f>
        <v>43</v>
      </c>
    </row>
    <row r="77" spans="1:15" ht="15" thickBot="1" x14ac:dyDescent="0.4">
      <c r="A77" s="169" t="s">
        <v>62</v>
      </c>
      <c r="B77" s="170"/>
      <c r="C77" s="170"/>
      <c r="D77" s="170"/>
      <c r="E77" s="170"/>
      <c r="F77" s="170"/>
      <c r="G77" s="170"/>
      <c r="H77" s="170"/>
      <c r="I77" s="170"/>
      <c r="J77" s="170"/>
      <c r="K77" s="83">
        <f>I76-I70</f>
        <v>4274</v>
      </c>
    </row>
    <row r="78" spans="1:15" ht="15" thickBot="1" x14ac:dyDescent="0.4">
      <c r="A78" s="42" t="s">
        <v>107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J81" si="8">B78+E78</f>
        <v>113775</v>
      </c>
      <c r="I78" s="88">
        <f t="shared" si="8"/>
        <v>30268</v>
      </c>
      <c r="J78" s="88">
        <f t="shared" si="8"/>
        <v>0</v>
      </c>
      <c r="K78" s="89">
        <f>H78-H76</f>
        <v>1086</v>
      </c>
      <c r="L78" s="89">
        <f>F78-F76</f>
        <v>41</v>
      </c>
      <c r="M78" s="36"/>
    </row>
    <row r="79" spans="1:15" ht="15" thickBot="1" x14ac:dyDescent="0.4">
      <c r="A79" s="42" t="s">
        <v>108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8"/>
        <v>114652</v>
      </c>
      <c r="I79" s="55">
        <f t="shared" si="8"/>
        <v>31145</v>
      </c>
      <c r="J79" s="55">
        <f t="shared" si="8"/>
        <v>0</v>
      </c>
      <c r="K79" s="57">
        <f>IF((H79=0),H78,H79)-H78</f>
        <v>877</v>
      </c>
      <c r="L79" s="55">
        <f>IF((F79=0),F78,F79)-F78</f>
        <v>30</v>
      </c>
      <c r="O79" s="36"/>
    </row>
    <row r="80" spans="1:15" ht="15" thickBot="1" x14ac:dyDescent="0.4">
      <c r="A80" s="42" t="s">
        <v>109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8"/>
        <v>116180</v>
      </c>
      <c r="I80" s="55">
        <f t="shared" si="8"/>
        <v>32673</v>
      </c>
      <c r="J80" s="55">
        <f t="shared" si="8"/>
        <v>0</v>
      </c>
      <c r="K80" s="57">
        <f>IF((H80=0),H79,H80)-H79</f>
        <v>1528</v>
      </c>
      <c r="L80" s="55">
        <f>IF((F80=0),F79,F80)-F79</f>
        <v>97</v>
      </c>
      <c r="M80" s="36"/>
    </row>
    <row r="81" spans="1:18" x14ac:dyDescent="0.35">
      <c r="A81" s="42" t="s">
        <v>110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8"/>
        <v>117259</v>
      </c>
      <c r="I81" s="55">
        <f t="shared" si="8"/>
        <v>33752</v>
      </c>
      <c r="J81" s="55">
        <f t="shared" si="8"/>
        <v>0</v>
      </c>
      <c r="K81" s="57">
        <f>IF((H81=0),H80,H81)-H80</f>
        <v>1079</v>
      </c>
      <c r="L81" s="55">
        <f>IF((F81=0),F80,F81)-F80</f>
        <v>56</v>
      </c>
      <c r="M81" s="36"/>
    </row>
    <row r="82" spans="1:18" ht="15" thickBot="1" x14ac:dyDescent="0.4">
      <c r="A82" s="169" t="s">
        <v>62</v>
      </c>
      <c r="B82" s="170"/>
      <c r="C82" s="170"/>
      <c r="D82" s="170"/>
      <c r="E82" s="170"/>
      <c r="F82" s="170"/>
      <c r="G82" s="170"/>
      <c r="H82" s="170"/>
      <c r="I82" s="170"/>
      <c r="J82" s="170"/>
      <c r="K82" s="83">
        <f>I81-I75</f>
        <v>5747</v>
      </c>
    </row>
    <row r="83" spans="1:18" x14ac:dyDescent="0.35">
      <c r="A83" s="70" t="s">
        <v>111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J86" si="9">B83+E83</f>
        <v>118314</v>
      </c>
      <c r="I83" s="75">
        <f t="shared" si="9"/>
        <v>34807</v>
      </c>
      <c r="J83" s="75">
        <f t="shared" si="9"/>
        <v>0</v>
      </c>
      <c r="K83" s="83">
        <f>IF((H83=0),H81,H83)-H81</f>
        <v>1055</v>
      </c>
      <c r="L83" s="89">
        <f>F83-F81</f>
        <v>56</v>
      </c>
    </row>
    <row r="84" spans="1:18" x14ac:dyDescent="0.35">
      <c r="A84" s="77" t="s">
        <v>112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9"/>
        <v>119278</v>
      </c>
      <c r="I84" s="82">
        <f t="shared" si="9"/>
        <v>35771</v>
      </c>
      <c r="J84" s="82">
        <f t="shared" si="9"/>
        <v>0</v>
      </c>
      <c r="K84" s="83">
        <f>H84-H81</f>
        <v>2019</v>
      </c>
      <c r="L84" s="55">
        <f>IF((F84=0),F83,F84)-F83</f>
        <v>73</v>
      </c>
    </row>
    <row r="85" spans="1:18" x14ac:dyDescent="0.35">
      <c r="A85" s="77" t="s">
        <v>113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9"/>
        <v>120294</v>
      </c>
      <c r="I85" s="82">
        <f t="shared" si="9"/>
        <v>36787</v>
      </c>
      <c r="J85" s="82">
        <f t="shared" si="9"/>
        <v>0</v>
      </c>
      <c r="K85" s="83">
        <f>IF((H85=0),H84,H85)-H84</f>
        <v>1016</v>
      </c>
      <c r="L85" s="55">
        <f>IF((F85=0),F84,F85)-F84</f>
        <v>52</v>
      </c>
      <c r="M85" s="36"/>
    </row>
    <row r="86" spans="1:18" x14ac:dyDescent="0.35">
      <c r="A86" s="77" t="s">
        <v>114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9"/>
        <v>121307</v>
      </c>
      <c r="I86" s="82">
        <f t="shared" si="9"/>
        <v>37800</v>
      </c>
      <c r="J86" s="82">
        <f t="shared" si="9"/>
        <v>0</v>
      </c>
      <c r="K86" s="83">
        <f>IF((H86=0),H85,H86)-H85</f>
        <v>1013</v>
      </c>
      <c r="L86" s="55">
        <f>IF((F86=0),F84,F86)-F84</f>
        <v>96</v>
      </c>
    </row>
    <row r="87" spans="1:18" ht="15" thickBot="1" x14ac:dyDescent="0.4">
      <c r="A87" s="169" t="s">
        <v>62</v>
      </c>
      <c r="B87" s="170"/>
      <c r="C87" s="170"/>
      <c r="D87" s="170"/>
      <c r="E87" s="170"/>
      <c r="F87" s="170"/>
      <c r="G87" s="170"/>
      <c r="H87" s="170"/>
      <c r="I87" s="170"/>
      <c r="J87" s="170"/>
      <c r="K87" s="83">
        <f>I86-I81</f>
        <v>4048</v>
      </c>
    </row>
    <row r="88" spans="1:18" ht="15" thickBot="1" x14ac:dyDescent="0.4">
      <c r="A88" s="42" t="s">
        <v>115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J92" si="10">B88+E88</f>
        <v>122316</v>
      </c>
      <c r="I88" s="88">
        <f t="shared" si="10"/>
        <v>38809</v>
      </c>
      <c r="J88" s="88">
        <f t="shared" si="10"/>
        <v>0</v>
      </c>
      <c r="K88" s="89">
        <f>H88-H86</f>
        <v>1009</v>
      </c>
      <c r="L88" s="89">
        <f>F88-F86</f>
        <v>51</v>
      </c>
      <c r="M88" s="36"/>
    </row>
    <row r="89" spans="1:18" ht="15" thickBot="1" x14ac:dyDescent="0.4">
      <c r="A89" s="42" t="s">
        <v>116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10"/>
        <v>122991</v>
      </c>
      <c r="I89" s="55">
        <f t="shared" si="10"/>
        <v>39484</v>
      </c>
      <c r="J89" s="55">
        <f t="shared" si="10"/>
        <v>0</v>
      </c>
      <c r="K89" s="57">
        <f>IF((H89=0),H88,H89)-H88</f>
        <v>675</v>
      </c>
      <c r="L89" s="55">
        <f>IF((F89=0),F88,F89)-F88</f>
        <v>23</v>
      </c>
      <c r="N89" s="36"/>
      <c r="O89" s="36"/>
    </row>
    <row r="90" spans="1:18" ht="15" thickBot="1" x14ac:dyDescent="0.4">
      <c r="A90" s="42" t="s">
        <v>117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10"/>
        <v>123652</v>
      </c>
      <c r="I90" s="55">
        <f t="shared" si="10"/>
        <v>40145</v>
      </c>
      <c r="J90" s="55">
        <f t="shared" si="10"/>
        <v>0</v>
      </c>
      <c r="K90" s="57">
        <f>IF((H90=0),H89,H90)-H89</f>
        <v>661</v>
      </c>
      <c r="L90" s="55">
        <f>IF((F90=0),F89,F90)-F89</f>
        <v>12</v>
      </c>
      <c r="M90" s="36"/>
      <c r="N90" s="36"/>
      <c r="R90" s="22"/>
    </row>
    <row r="91" spans="1:18" ht="15" thickBot="1" x14ac:dyDescent="0.4">
      <c r="A91" s="42" t="s">
        <v>118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si="10"/>
        <v>124452</v>
      </c>
      <c r="I91" s="55">
        <f t="shared" si="10"/>
        <v>40945</v>
      </c>
      <c r="J91" s="55">
        <f t="shared" si="10"/>
        <v>0</v>
      </c>
      <c r="K91" s="57">
        <f>IF((H91=0),H90,H91)-H90</f>
        <v>800</v>
      </c>
      <c r="L91" s="55">
        <f>IF((F91=0),F89,F91)-F89</f>
        <v>50</v>
      </c>
      <c r="M91" s="36"/>
      <c r="O91" s="105"/>
    </row>
    <row r="92" spans="1:18" x14ac:dyDescent="0.35">
      <c r="A92" s="42" t="s">
        <v>119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 t="shared" si="10"/>
        <v>125394</v>
      </c>
      <c r="I92" s="55">
        <f t="shared" si="10"/>
        <v>41887</v>
      </c>
      <c r="J92" s="55">
        <f t="shared" si="10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" thickBot="1" x14ac:dyDescent="0.4">
      <c r="A93" s="169" t="s">
        <v>62</v>
      </c>
      <c r="B93" s="170"/>
      <c r="C93" s="170"/>
      <c r="D93" s="170"/>
      <c r="E93" s="170"/>
      <c r="F93" s="170"/>
      <c r="G93" s="170"/>
      <c r="H93" s="170"/>
      <c r="I93" s="170"/>
      <c r="J93" s="170"/>
      <c r="K93" s="83">
        <f>SUM(K88:K92)</f>
        <v>4087</v>
      </c>
    </row>
    <row r="94" spans="1:18" x14ac:dyDescent="0.35">
      <c r="A94" s="70" t="s">
        <v>120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J97" si="11">B94+E94</f>
        <v>126406</v>
      </c>
      <c r="I94" s="75">
        <f t="shared" si="11"/>
        <v>42899</v>
      </c>
      <c r="J94" s="75">
        <f t="shared" si="11"/>
        <v>0</v>
      </c>
      <c r="K94" s="83">
        <f>IF((H94=0),H92,H94)-H92</f>
        <v>1012</v>
      </c>
      <c r="L94" s="89">
        <f>F94-F92</f>
        <v>40</v>
      </c>
    </row>
    <row r="95" spans="1:18" x14ac:dyDescent="0.35">
      <c r="A95" s="77" t="s">
        <v>121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11"/>
        <v>127132</v>
      </c>
      <c r="I95" s="82">
        <f t="shared" si="11"/>
        <v>43625</v>
      </c>
      <c r="J95" s="82">
        <f t="shared" si="11"/>
        <v>0</v>
      </c>
      <c r="K95" s="83">
        <f>IF((H95=0),H94,H95)-H94</f>
        <v>726</v>
      </c>
      <c r="L95" s="55">
        <f>IF((F95=0),F94,F95)-F94</f>
        <v>22</v>
      </c>
    </row>
    <row r="96" spans="1:18" x14ac:dyDescent="0.35">
      <c r="A96" s="77" t="s">
        <v>122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11"/>
        <v>127755</v>
      </c>
      <c r="I96" s="82">
        <f t="shared" si="11"/>
        <v>44248</v>
      </c>
      <c r="J96" s="82">
        <f t="shared" si="11"/>
        <v>0</v>
      </c>
      <c r="K96" s="83">
        <f>IF((H96=0),H95,H96)-H95</f>
        <v>623</v>
      </c>
      <c r="L96" s="55">
        <f>IF((F96=0),F95,F96)-F95</f>
        <v>42</v>
      </c>
    </row>
    <row r="97" spans="1:12" x14ac:dyDescent="0.35">
      <c r="A97" s="77" t="s">
        <v>123</v>
      </c>
      <c r="B97" s="78"/>
      <c r="C97" s="79"/>
      <c r="D97" s="80"/>
      <c r="E97" s="78"/>
      <c r="F97" s="79"/>
      <c r="G97" s="80"/>
      <c r="H97" s="81">
        <f t="shared" si="11"/>
        <v>0</v>
      </c>
      <c r="I97" s="82">
        <f t="shared" si="11"/>
        <v>0</v>
      </c>
      <c r="J97" s="82">
        <f t="shared" si="11"/>
        <v>0</v>
      </c>
      <c r="K97" s="83">
        <f>IF((H97=0),H96,H97)-H96</f>
        <v>0</v>
      </c>
      <c r="L97" s="55">
        <f>IF((F97=0),F95,F97)-F95</f>
        <v>0</v>
      </c>
    </row>
    <row r="98" spans="1:12" ht="15" thickBot="1" x14ac:dyDescent="0.4">
      <c r="A98" s="169" t="s">
        <v>62</v>
      </c>
      <c r="B98" s="170"/>
      <c r="C98" s="170"/>
      <c r="D98" s="170"/>
      <c r="E98" s="170"/>
      <c r="F98" s="170"/>
      <c r="G98" s="170"/>
      <c r="H98" s="170"/>
      <c r="I98" s="170"/>
      <c r="J98" s="170"/>
      <c r="K98" s="83">
        <f>SUM(K94:K97)</f>
        <v>2361</v>
      </c>
    </row>
  </sheetData>
  <mergeCells count="20"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  <mergeCell ref="B2:D2"/>
    <mergeCell ref="E2:G2"/>
    <mergeCell ref="H2:J2"/>
    <mergeCell ref="A13:J13"/>
    <mergeCell ref="A18:J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7"/>
  <sheetViews>
    <sheetView workbookViewId="0">
      <selection activeCell="E16" sqref="E16"/>
    </sheetView>
  </sheetViews>
  <sheetFormatPr defaultRowHeight="14.5" x14ac:dyDescent="0.35"/>
  <sheetData>
    <row r="2" spans="1:24" ht="15" thickBot="1" x14ac:dyDescent="0.4">
      <c r="B2" s="178">
        <v>43282</v>
      </c>
      <c r="C2" s="156"/>
      <c r="D2" s="156"/>
      <c r="E2" s="156"/>
      <c r="F2" s="156"/>
    </row>
    <row r="3" spans="1:24" ht="99.75" customHeight="1" x14ac:dyDescent="0.35">
      <c r="B3" s="25" t="s">
        <v>64</v>
      </c>
      <c r="C3" s="26" t="s">
        <v>16</v>
      </c>
      <c r="D3" s="26" t="s">
        <v>15</v>
      </c>
      <c r="E3" s="26" t="s">
        <v>93</v>
      </c>
      <c r="F3" s="26" t="s">
        <v>17</v>
      </c>
      <c r="G3" s="26" t="s">
        <v>31</v>
      </c>
      <c r="H3" s="26" t="s">
        <v>92</v>
      </c>
      <c r="I3" s="26" t="s">
        <v>95</v>
      </c>
      <c r="J3" s="26" t="s">
        <v>96</v>
      </c>
      <c r="K3" s="26" t="s">
        <v>94</v>
      </c>
      <c r="L3" s="26" t="s">
        <v>3</v>
      </c>
      <c r="M3" s="26" t="s">
        <v>97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35">
      <c r="A4" s="176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35">
      <c r="A5" s="177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" thickBot="1" x14ac:dyDescent="0.4">
      <c r="A6" s="177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35">
      <c r="A7" s="176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35">
      <c r="A8" s="177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" thickBot="1" x14ac:dyDescent="0.4">
      <c r="A9" s="177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35">
      <c r="A10" s="176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35">
      <c r="A11" s="177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" thickBot="1" x14ac:dyDescent="0.4">
      <c r="A12" s="177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35">
      <c r="A13" s="176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35">
      <c r="A14" s="177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" thickBot="1" x14ac:dyDescent="0.4">
      <c r="A15" s="177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35">
      <c r="A16" s="176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35">
      <c r="A17" s="177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" thickBot="1" x14ac:dyDescent="0.4">
      <c r="A18" s="177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35">
      <c r="A19" s="176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35">
      <c r="A20" s="177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" thickBot="1" x14ac:dyDescent="0.4">
      <c r="A21" s="177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35">
      <c r="A22" s="176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35">
      <c r="A23" s="177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" thickBot="1" x14ac:dyDescent="0.4">
      <c r="A24" s="177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35">
      <c r="A25" s="176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35">
      <c r="A26" s="177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" thickBot="1" x14ac:dyDescent="0.4">
      <c r="A27" s="177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32214"/>
  <sheetViews>
    <sheetView workbookViewId="0">
      <selection activeCell="B23" sqref="B23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</cols>
  <sheetData>
    <row r="1" spans="1:34" x14ac:dyDescent="0.35">
      <c r="A1" t="s">
        <v>64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35">
      <c r="A2" t="str">
        <f>'WP Dashboard'!B$57</f>
        <v>Agriculture, Forestry &amp; fishing</v>
      </c>
      <c r="B2">
        <f>'WP Dashboard'!B$58</f>
        <v>99906</v>
      </c>
      <c r="C2" s="103">
        <f>'WP Dashboard'!B$59</f>
        <v>8498</v>
      </c>
      <c r="D2">
        <f t="shared" ref="D2:D22" si="0">B2+C2</f>
        <v>108404</v>
      </c>
      <c r="E2" s="18">
        <f t="shared" ref="E2:E23" si="1">B2/D2</f>
        <v>0.92160805874321983</v>
      </c>
      <c r="F2" s="18">
        <f t="shared" ref="F2:F23" si="2">C2/D2</f>
        <v>7.8391941256780187E-2</v>
      </c>
      <c r="G2" s="21"/>
      <c r="H2"/>
      <c r="I2"/>
    </row>
    <row r="3" spans="1:34" x14ac:dyDescent="0.35">
      <c r="A3" t="str">
        <f>'WP Dashboard'!G$57</f>
        <v>Construction</v>
      </c>
      <c r="B3">
        <f>'WP Dashboard'!G$58</f>
        <v>81155</v>
      </c>
      <c r="C3" s="103">
        <f>'WP Dashboard'!G$59</f>
        <v>4411</v>
      </c>
      <c r="D3">
        <f t="shared" si="0"/>
        <v>85566</v>
      </c>
      <c r="E3" s="18">
        <f>B3/D3</f>
        <v>0.94844915036346211</v>
      </c>
      <c r="F3" s="18">
        <f t="shared" si="2"/>
        <v>5.1550849636537874E-2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35">
      <c r="A4" t="str">
        <f>'WP Dashboard'!D$57</f>
        <v>Manufacturing</v>
      </c>
      <c r="B4">
        <f>'WP Dashboard'!D$58</f>
        <v>34760</v>
      </c>
      <c r="C4" s="103">
        <f>'WP Dashboard'!D$59</f>
        <v>3642</v>
      </c>
      <c r="D4">
        <f t="shared" si="0"/>
        <v>38402</v>
      </c>
      <c r="E4" s="18">
        <f t="shared" si="1"/>
        <v>0.90516118952137914</v>
      </c>
      <c r="F4" s="18">
        <f t="shared" si="2"/>
        <v>9.4838810478620902E-2</v>
      </c>
      <c r="G4" s="21"/>
      <c r="H4" s="21"/>
    </row>
    <row r="5" spans="1:34" x14ac:dyDescent="0.35">
      <c r="A5" t="str">
        <f>'WP Dashboard'!H$57</f>
        <v xml:space="preserve">Wholesale and retail trade; repair of motor vehicles </v>
      </c>
      <c r="B5">
        <f>'WP Dashboard'!H$58</f>
        <v>24691</v>
      </c>
      <c r="C5" s="103">
        <f>'WP Dashboard'!H$59</f>
        <v>793</v>
      </c>
      <c r="D5">
        <f t="shared" si="0"/>
        <v>25484</v>
      </c>
      <c r="E5" s="18">
        <f t="shared" si="1"/>
        <v>0.96888243603829849</v>
      </c>
      <c r="F5" s="18">
        <f t="shared" si="2"/>
        <v>3.1117563961701459E-2</v>
      </c>
      <c r="G5" s="21"/>
      <c r="H5" s="24"/>
      <c r="I5" s="21"/>
    </row>
    <row r="6" spans="1:34" x14ac:dyDescent="0.35">
      <c r="A6" t="str">
        <f>'WP Dashboard'!J$57</f>
        <v>Accommodation &amp; food service activities</v>
      </c>
      <c r="B6">
        <f>'WP Dashboard'!J$58</f>
        <v>26347</v>
      </c>
      <c r="C6" s="103">
        <f>'WP Dashboard'!J$59</f>
        <v>318</v>
      </c>
      <c r="D6">
        <f t="shared" si="0"/>
        <v>26665</v>
      </c>
      <c r="E6" s="18">
        <f t="shared" si="1"/>
        <v>0.98807425464091503</v>
      </c>
      <c r="F6" s="18">
        <f t="shared" si="2"/>
        <v>1.1925745359084942E-2</v>
      </c>
      <c r="G6" s="21"/>
      <c r="H6" s="21"/>
    </row>
    <row r="7" spans="1:34" x14ac:dyDescent="0.35">
      <c r="A7" t="str">
        <f>'WP Dashboard'!T$57</f>
        <v>Other service activities</v>
      </c>
      <c r="B7">
        <f>'WP Dashboard'!T$58</f>
        <v>3863</v>
      </c>
      <c r="C7" s="103">
        <f>'WP Dashboard'!T$59</f>
        <v>1978</v>
      </c>
      <c r="D7">
        <f t="shared" si="0"/>
        <v>5841</v>
      </c>
      <c r="E7" s="18">
        <f t="shared" si="1"/>
        <v>0.66135935627461051</v>
      </c>
      <c r="F7" s="18">
        <f t="shared" si="2"/>
        <v>0.33864064372538949</v>
      </c>
      <c r="G7" s="21"/>
      <c r="H7" s="21"/>
    </row>
    <row r="8" spans="1:34" x14ac:dyDescent="0.35">
      <c r="A8" t="str">
        <f>'WP Dashboard'!O$57</f>
        <v>Administrative and support service activities</v>
      </c>
      <c r="B8">
        <f>'WP Dashboard'!O$58</f>
        <v>6090</v>
      </c>
      <c r="C8" s="103">
        <f>'WP Dashboard'!O$59</f>
        <v>867</v>
      </c>
      <c r="D8">
        <f t="shared" si="0"/>
        <v>6957</v>
      </c>
      <c r="E8" s="18">
        <f t="shared" si="1"/>
        <v>0.87537731780940065</v>
      </c>
      <c r="F8" s="18">
        <f t="shared" si="2"/>
        <v>0.1246226821905994</v>
      </c>
      <c r="G8" s="21"/>
      <c r="H8" s="21"/>
    </row>
    <row r="9" spans="1:34" x14ac:dyDescent="0.35">
      <c r="A9" t="str">
        <f>'WP Dashboard'!I$57</f>
        <v>Transportation &amp; storage</v>
      </c>
      <c r="B9">
        <f>'WP Dashboard'!I$58</f>
        <v>1743</v>
      </c>
      <c r="C9" s="103">
        <f>'WP Dashboard'!I$59</f>
        <v>11</v>
      </c>
      <c r="D9">
        <f t="shared" si="0"/>
        <v>1754</v>
      </c>
      <c r="E9" s="18">
        <f t="shared" si="1"/>
        <v>0.99372862029646525</v>
      </c>
      <c r="F9" s="18">
        <f t="shared" si="2"/>
        <v>6.2713797035347778E-3</v>
      </c>
      <c r="G9" s="21"/>
      <c r="H9" s="21"/>
    </row>
    <row r="10" spans="1:34" x14ac:dyDescent="0.35">
      <c r="A10" t="str">
        <f>'WP Dashboard'!P$57</f>
        <v>Public administration &amp; defense</v>
      </c>
      <c r="B10">
        <f>'WP Dashboard'!P$58</f>
        <v>9354</v>
      </c>
      <c r="C10" s="103">
        <f>'WP Dashboard'!P$59</f>
        <v>1983</v>
      </c>
      <c r="D10">
        <f t="shared" si="0"/>
        <v>11337</v>
      </c>
      <c r="E10" s="18">
        <f t="shared" si="1"/>
        <v>0.82508600158772161</v>
      </c>
      <c r="F10" s="18">
        <f t="shared" si="2"/>
        <v>0.17491399841227839</v>
      </c>
      <c r="G10" s="21"/>
      <c r="H10" s="21"/>
    </row>
    <row r="11" spans="1:34" x14ac:dyDescent="0.35">
      <c r="A11" t="str">
        <f>'WP Dashboard'!F$57</f>
        <v>Water supply, Waste management &amp; related activities</v>
      </c>
      <c r="B11">
        <f>'WP Dashboard'!F$58</f>
        <v>3849</v>
      </c>
      <c r="C11" s="103">
        <f>'WP Dashboard'!F$59</f>
        <v>483</v>
      </c>
      <c r="D11">
        <f t="shared" si="0"/>
        <v>4332</v>
      </c>
      <c r="E11" s="18">
        <f t="shared" si="1"/>
        <v>0.88850415512465375</v>
      </c>
      <c r="F11" s="18">
        <f t="shared" si="2"/>
        <v>0.11149584487534626</v>
      </c>
      <c r="G11" s="21"/>
      <c r="H11" s="23"/>
      <c r="I11" s="21"/>
    </row>
    <row r="12" spans="1:34" x14ac:dyDescent="0.35">
      <c r="A12" t="str">
        <f>'WP Dashboard'!U$57</f>
        <v>Activities of households as employers</v>
      </c>
      <c r="B12">
        <f>'WP Dashboard'!U$58</f>
        <v>943</v>
      </c>
      <c r="C12" s="103">
        <f>'WP Dashboard'!U$59</f>
        <v>8</v>
      </c>
      <c r="D12">
        <f t="shared" si="0"/>
        <v>951</v>
      </c>
      <c r="E12" s="18">
        <f t="shared" si="1"/>
        <v>0.99158780231335442</v>
      </c>
      <c r="F12" s="18">
        <f t="shared" si="2"/>
        <v>8.4121976866456359E-3</v>
      </c>
      <c r="G12" s="21"/>
      <c r="H12" s="21"/>
    </row>
    <row r="13" spans="1:34" x14ac:dyDescent="0.35">
      <c r="A13" t="str">
        <f>'WP Dashboard'!V$57</f>
        <v xml:space="preserve">Activities of extraterritorial organizations </v>
      </c>
      <c r="B13">
        <f>'WP Dashboard'!V$58</f>
        <v>1198</v>
      </c>
      <c r="C13" s="103">
        <f>'WP Dashboard'!V$59</f>
        <v>933</v>
      </c>
      <c r="D13">
        <f t="shared" si="0"/>
        <v>2131</v>
      </c>
      <c r="E13" s="18">
        <f t="shared" si="1"/>
        <v>0.5621773815110277</v>
      </c>
      <c r="F13" s="18">
        <f t="shared" si="2"/>
        <v>0.4378226184889723</v>
      </c>
      <c r="G13" s="21"/>
      <c r="H13" s="21"/>
    </row>
    <row r="14" spans="1:34" x14ac:dyDescent="0.35">
      <c r="A14" t="str">
        <f>'WP Dashboard'!Q$57</f>
        <v>Education</v>
      </c>
      <c r="B14">
        <f>'WP Dashboard'!Q$58</f>
        <v>1136</v>
      </c>
      <c r="C14" s="103">
        <f>'WP Dashboard'!Q$59</f>
        <v>284</v>
      </c>
      <c r="D14">
        <f t="shared" si="0"/>
        <v>1420</v>
      </c>
      <c r="E14" s="18">
        <f t="shared" si="1"/>
        <v>0.8</v>
      </c>
      <c r="F14" s="18">
        <f t="shared" si="2"/>
        <v>0.2</v>
      </c>
      <c r="G14" s="21"/>
      <c r="H14" s="21"/>
    </row>
    <row r="15" spans="1:34" x14ac:dyDescent="0.35">
      <c r="A15" t="str">
        <f>'WP Dashboard'!N$57</f>
        <v>Professional, scientific and technical activities</v>
      </c>
      <c r="B15">
        <f>'WP Dashboard'!N$58</f>
        <v>1650</v>
      </c>
      <c r="C15" s="103">
        <f>'WP Dashboard'!N$59</f>
        <v>747</v>
      </c>
      <c r="D15">
        <f t="shared" si="0"/>
        <v>2397</v>
      </c>
      <c r="E15" s="18">
        <f t="shared" si="1"/>
        <v>0.68836045056320405</v>
      </c>
      <c r="F15" s="18">
        <f t="shared" si="2"/>
        <v>0.311639549436796</v>
      </c>
      <c r="G15" s="21"/>
      <c r="H15" s="23"/>
      <c r="I15" s="21"/>
    </row>
    <row r="16" spans="1:34" x14ac:dyDescent="0.35">
      <c r="A16" t="str">
        <f>'WP Dashboard'!R$57</f>
        <v>Human health &amp; Social work</v>
      </c>
      <c r="B16">
        <f>'WP Dashboard'!R$58</f>
        <v>224</v>
      </c>
      <c r="C16" s="103">
        <f>'WP Dashboard'!R$59</f>
        <v>315</v>
      </c>
      <c r="D16">
        <f t="shared" si="0"/>
        <v>539</v>
      </c>
      <c r="E16" s="18">
        <f t="shared" si="1"/>
        <v>0.41558441558441561</v>
      </c>
      <c r="F16" s="18">
        <f t="shared" si="2"/>
        <v>0.58441558441558439</v>
      </c>
      <c r="G16" s="21"/>
      <c r="H16" s="21"/>
    </row>
    <row r="17" spans="1:9" x14ac:dyDescent="0.35">
      <c r="A17" t="str">
        <f>'WP Dashboard'!S$57</f>
        <v>Arts</v>
      </c>
      <c r="B17">
        <f>'WP Dashboard'!S$58</f>
        <v>114</v>
      </c>
      <c r="C17" s="103">
        <f>'WP Dashboard'!S$59</f>
        <v>1</v>
      </c>
      <c r="D17">
        <f t="shared" si="0"/>
        <v>115</v>
      </c>
      <c r="E17" s="18">
        <f t="shared" si="1"/>
        <v>0.99130434782608701</v>
      </c>
      <c r="F17" s="18">
        <f t="shared" si="2"/>
        <v>8.6956521739130436E-3</v>
      </c>
      <c r="G17" s="21"/>
      <c r="H17" s="21"/>
    </row>
    <row r="18" spans="1:9" x14ac:dyDescent="0.35">
      <c r="A18" t="str">
        <f>'WP Dashboard'!K$57</f>
        <v>Information and communication</v>
      </c>
      <c r="B18">
        <f>'WP Dashboard'!K$58</f>
        <v>125</v>
      </c>
      <c r="C18" s="103">
        <f>'WP Dashboard'!K$59</f>
        <v>3</v>
      </c>
      <c r="D18">
        <f t="shared" si="0"/>
        <v>128</v>
      </c>
      <c r="E18" s="18">
        <f t="shared" si="1"/>
        <v>0.9765625</v>
      </c>
      <c r="F18" s="18">
        <f t="shared" si="2"/>
        <v>2.34375E-2</v>
      </c>
      <c r="G18" s="21"/>
      <c r="H18" s="21"/>
    </row>
    <row r="19" spans="1:9" x14ac:dyDescent="0.35">
      <c r="A19" t="str">
        <f>'WP Dashboard'!C$57</f>
        <v>Mining &amp; quarrying</v>
      </c>
      <c r="B19">
        <f>'WP Dashboard'!C$58</f>
        <v>193</v>
      </c>
      <c r="C19" s="103">
        <f>'WP Dashboard'!C$59</f>
        <v>0</v>
      </c>
      <c r="D19">
        <f t="shared" si="0"/>
        <v>193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35">
      <c r="A20" t="str">
        <f>'WP Dashboard'!M$57</f>
        <v>Real estate activities</v>
      </c>
      <c r="B20">
        <f>'WP Dashboard'!M$58</f>
        <v>139</v>
      </c>
      <c r="C20" s="103">
        <f>'WP Dashboard'!M$59</f>
        <v>1</v>
      </c>
      <c r="D20">
        <f t="shared" si="0"/>
        <v>140</v>
      </c>
      <c r="E20" s="18">
        <f t="shared" si="1"/>
        <v>0.99285714285714288</v>
      </c>
      <c r="F20" s="18">
        <f t="shared" si="2"/>
        <v>7.1428571428571426E-3</v>
      </c>
      <c r="G20" s="21"/>
      <c r="H20" s="21"/>
    </row>
    <row r="21" spans="1:9" x14ac:dyDescent="0.35">
      <c r="A21" t="str">
        <f>'WP Dashboard'!L$57</f>
        <v>Financial &amp; insurance activities</v>
      </c>
      <c r="B21">
        <f>'WP Dashboard'!L$58</f>
        <v>34</v>
      </c>
      <c r="C21" s="103">
        <f>'WP Dashboard'!L$59</f>
        <v>0</v>
      </c>
      <c r="D21">
        <f t="shared" si="0"/>
        <v>34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35">
      <c r="A22" t="str">
        <f>'WP Dashboard'!E$57</f>
        <v>Electricity, gas, steam &amp; air supply</v>
      </c>
      <c r="B22">
        <f>'WP Dashboard'!E$58</f>
        <v>18</v>
      </c>
      <c r="C22" s="103">
        <f>'WP Dashboard'!E$59</f>
        <v>0</v>
      </c>
      <c r="D22">
        <f t="shared" si="0"/>
        <v>18</v>
      </c>
      <c r="E22" s="18">
        <f t="shared" si="1"/>
        <v>1</v>
      </c>
      <c r="F22" s="18">
        <f t="shared" si="2"/>
        <v>0</v>
      </c>
    </row>
    <row r="23" spans="1:9" x14ac:dyDescent="0.35">
      <c r="B23">
        <f>SUM(B2:B22)</f>
        <v>297532</v>
      </c>
      <c r="C23">
        <f>SUM(C2:C22)</f>
        <v>25276</v>
      </c>
      <c r="D23">
        <f>SUM(D2:D22)</f>
        <v>322808</v>
      </c>
      <c r="E23" s="18">
        <f t="shared" si="1"/>
        <v>0.92169958613169434</v>
      </c>
      <c r="F23" s="18">
        <f t="shared" si="2"/>
        <v>7.8300413868305621E-2</v>
      </c>
      <c r="G23" s="21"/>
      <c r="H23"/>
      <c r="I23"/>
    </row>
    <row r="25" spans="1:9" ht="29" x14ac:dyDescent="0.35">
      <c r="B25" s="20" t="s">
        <v>29</v>
      </c>
      <c r="C25" s="20" t="s">
        <v>28</v>
      </c>
    </row>
    <row r="26" spans="1:9" x14ac:dyDescent="0.35">
      <c r="A26" t="str">
        <f>A2</f>
        <v>Agriculture, Forestry &amp; fishing</v>
      </c>
      <c r="B26" s="12">
        <f>D2</f>
        <v>108404</v>
      </c>
      <c r="C26" s="21">
        <f t="shared" ref="C26:C31" si="3">B26/$B$32</f>
        <v>0.33581571708260016</v>
      </c>
    </row>
    <row r="27" spans="1:9" x14ac:dyDescent="0.35">
      <c r="A27" t="str">
        <f>A3</f>
        <v>Construction</v>
      </c>
      <c r="B27" s="12">
        <f>D3</f>
        <v>85566</v>
      </c>
      <c r="C27" s="21">
        <f t="shared" si="3"/>
        <v>0.26506778022849498</v>
      </c>
    </row>
    <row r="28" spans="1:9" x14ac:dyDescent="0.35">
      <c r="A28" t="str">
        <f>A4</f>
        <v>Manufacturing</v>
      </c>
      <c r="B28" s="12">
        <f>D4</f>
        <v>38402</v>
      </c>
      <c r="C28" s="21">
        <f t="shared" si="3"/>
        <v>0.11896235533196203</v>
      </c>
    </row>
    <row r="29" spans="1:9" x14ac:dyDescent="0.35">
      <c r="A29" t="str">
        <f>A5</f>
        <v xml:space="preserve">Wholesale and retail trade; repair of motor vehicles </v>
      </c>
      <c r="B29" s="12">
        <f>D5</f>
        <v>25484</v>
      </c>
      <c r="C29" s="21">
        <f t="shared" si="3"/>
        <v>7.8944759733339948E-2</v>
      </c>
    </row>
    <row r="30" spans="1:9" x14ac:dyDescent="0.35">
      <c r="A30" t="str">
        <f>A6</f>
        <v>Accommodation &amp; food service activities</v>
      </c>
      <c r="B30" s="12">
        <f>D6</f>
        <v>26665</v>
      </c>
      <c r="C30" s="21">
        <f t="shared" si="3"/>
        <v>8.2603281207405024E-2</v>
      </c>
    </row>
    <row r="31" spans="1:9" x14ac:dyDescent="0.35">
      <c r="A31" s="21" t="s">
        <v>30</v>
      </c>
      <c r="B31" s="12">
        <f>SUM(D7:D22)</f>
        <v>38287</v>
      </c>
      <c r="C31" s="21">
        <f t="shared" si="3"/>
        <v>0.11860610641619787</v>
      </c>
    </row>
    <row r="32" spans="1:9" x14ac:dyDescent="0.35">
      <c r="B32" s="12">
        <f>SUM(B26:B31)</f>
        <v>322808</v>
      </c>
    </row>
    <row r="16385" spans="1:1" x14ac:dyDescent="0.35">
      <c r="A16385" t="s">
        <v>14</v>
      </c>
    </row>
    <row r="16386" spans="1:1" x14ac:dyDescent="0.35">
      <c r="A16386" t="s">
        <v>16</v>
      </c>
    </row>
    <row r="16387" spans="1:1" x14ac:dyDescent="0.35">
      <c r="A16387" t="s">
        <v>15</v>
      </c>
    </row>
    <row r="16388" spans="1:1" x14ac:dyDescent="0.35">
      <c r="A16388" t="s">
        <v>1</v>
      </c>
    </row>
    <row r="16389" spans="1:1" x14ac:dyDescent="0.35">
      <c r="A16389" t="s">
        <v>17</v>
      </c>
    </row>
    <row r="16390" spans="1:1" x14ac:dyDescent="0.35">
      <c r="A16390" t="s">
        <v>18</v>
      </c>
    </row>
    <row r="16391" spans="1:1" x14ac:dyDescent="0.35">
      <c r="A16391" t="s">
        <v>2</v>
      </c>
    </row>
    <row r="16392" spans="1:1" x14ac:dyDescent="0.35">
      <c r="A16392" t="s">
        <v>21</v>
      </c>
    </row>
    <row r="16393" spans="1:1" x14ac:dyDescent="0.35">
      <c r="A16393" t="s">
        <v>22</v>
      </c>
    </row>
    <row r="16394" spans="1:1" x14ac:dyDescent="0.35">
      <c r="A16394" t="s">
        <v>23</v>
      </c>
    </row>
    <row r="16395" spans="1:1" x14ac:dyDescent="0.35">
      <c r="A16395" t="s">
        <v>3</v>
      </c>
    </row>
    <row r="16396" spans="1:1" x14ac:dyDescent="0.35">
      <c r="A16396" t="s">
        <v>24</v>
      </c>
    </row>
    <row r="16397" spans="1:1" x14ac:dyDescent="0.35">
      <c r="A16397" t="s">
        <v>4</v>
      </c>
    </row>
    <row r="16398" spans="1:1" x14ac:dyDescent="0.35">
      <c r="A16398" t="s">
        <v>5</v>
      </c>
    </row>
    <row r="16399" spans="1:1" x14ac:dyDescent="0.35">
      <c r="A16399" t="s">
        <v>6</v>
      </c>
    </row>
    <row r="16400" spans="1:1" x14ac:dyDescent="0.35">
      <c r="A16400" t="s">
        <v>25</v>
      </c>
    </row>
    <row r="16401" spans="1:1" x14ac:dyDescent="0.35">
      <c r="A16401" t="s">
        <v>7</v>
      </c>
    </row>
    <row r="16402" spans="1:1" x14ac:dyDescent="0.35">
      <c r="A16402" t="s">
        <v>26</v>
      </c>
    </row>
    <row r="16403" spans="1:1" x14ac:dyDescent="0.35">
      <c r="A16403" t="s">
        <v>27</v>
      </c>
    </row>
    <row r="16404" spans="1:1" x14ac:dyDescent="0.35">
      <c r="A16404" t="s">
        <v>8</v>
      </c>
    </row>
    <row r="16405" spans="1:1" x14ac:dyDescent="0.35">
      <c r="A16405" t="s">
        <v>20</v>
      </c>
    </row>
    <row r="16406" spans="1:1" x14ac:dyDescent="0.35">
      <c r="A16406" t="s">
        <v>19</v>
      </c>
    </row>
    <row r="32769" spans="1:1" x14ac:dyDescent="0.35">
      <c r="A32769" t="s">
        <v>14</v>
      </c>
    </row>
    <row r="32770" spans="1:1" x14ac:dyDescent="0.35">
      <c r="A32770" t="s">
        <v>16</v>
      </c>
    </row>
    <row r="32771" spans="1:1" x14ac:dyDescent="0.35">
      <c r="A32771" t="s">
        <v>15</v>
      </c>
    </row>
    <row r="32772" spans="1:1" x14ac:dyDescent="0.35">
      <c r="A32772" t="s">
        <v>1</v>
      </c>
    </row>
    <row r="32773" spans="1:1" x14ac:dyDescent="0.35">
      <c r="A32773" t="s">
        <v>17</v>
      </c>
    </row>
    <row r="32774" spans="1:1" x14ac:dyDescent="0.35">
      <c r="A32774" t="s">
        <v>18</v>
      </c>
    </row>
    <row r="32775" spans="1:1" x14ac:dyDescent="0.35">
      <c r="A32775" t="s">
        <v>2</v>
      </c>
    </row>
    <row r="32776" spans="1:1" x14ac:dyDescent="0.35">
      <c r="A32776" t="s">
        <v>21</v>
      </c>
    </row>
    <row r="32777" spans="1:1" x14ac:dyDescent="0.35">
      <c r="A32777" t="s">
        <v>22</v>
      </c>
    </row>
    <row r="32778" spans="1:1" x14ac:dyDescent="0.35">
      <c r="A32778" t="s">
        <v>23</v>
      </c>
    </row>
    <row r="32779" spans="1:1" x14ac:dyDescent="0.35">
      <c r="A32779" t="s">
        <v>3</v>
      </c>
    </row>
    <row r="32780" spans="1:1" x14ac:dyDescent="0.35">
      <c r="A32780" t="s">
        <v>24</v>
      </c>
    </row>
    <row r="32781" spans="1:1" x14ac:dyDescent="0.35">
      <c r="A32781" t="s">
        <v>4</v>
      </c>
    </row>
    <row r="32782" spans="1:1" x14ac:dyDescent="0.35">
      <c r="A32782" t="s">
        <v>5</v>
      </c>
    </row>
    <row r="32783" spans="1:1" x14ac:dyDescent="0.35">
      <c r="A32783" t="s">
        <v>6</v>
      </c>
    </row>
    <row r="32784" spans="1:1" x14ac:dyDescent="0.35">
      <c r="A32784" t="s">
        <v>25</v>
      </c>
    </row>
    <row r="32785" spans="1:1" x14ac:dyDescent="0.35">
      <c r="A32785" t="s">
        <v>7</v>
      </c>
    </row>
    <row r="32786" spans="1:1" x14ac:dyDescent="0.35">
      <c r="A32786" t="s">
        <v>26</v>
      </c>
    </row>
    <row r="32787" spans="1:1" x14ac:dyDescent="0.35">
      <c r="A32787" t="s">
        <v>27</v>
      </c>
    </row>
    <row r="32788" spans="1:1" x14ac:dyDescent="0.35">
      <c r="A32788" t="s">
        <v>8</v>
      </c>
    </row>
    <row r="32789" spans="1:1" x14ac:dyDescent="0.35">
      <c r="A32789" t="s">
        <v>20</v>
      </c>
    </row>
    <row r="32790" spans="1:1" x14ac:dyDescent="0.35">
      <c r="A32790" t="s">
        <v>19</v>
      </c>
    </row>
    <row r="49153" spans="1:1" x14ac:dyDescent="0.35">
      <c r="A49153" t="s">
        <v>14</v>
      </c>
    </row>
    <row r="49154" spans="1:1" x14ac:dyDescent="0.35">
      <c r="A49154" t="s">
        <v>16</v>
      </c>
    </row>
    <row r="49155" spans="1:1" x14ac:dyDescent="0.35">
      <c r="A49155" t="s">
        <v>15</v>
      </c>
    </row>
    <row r="49156" spans="1:1" x14ac:dyDescent="0.35">
      <c r="A49156" t="s">
        <v>1</v>
      </c>
    </row>
    <row r="49157" spans="1:1" x14ac:dyDescent="0.35">
      <c r="A49157" t="s">
        <v>17</v>
      </c>
    </row>
    <row r="49158" spans="1:1" x14ac:dyDescent="0.35">
      <c r="A49158" t="s">
        <v>18</v>
      </c>
    </row>
    <row r="49159" spans="1:1" x14ac:dyDescent="0.35">
      <c r="A49159" t="s">
        <v>2</v>
      </c>
    </row>
    <row r="49160" spans="1:1" x14ac:dyDescent="0.35">
      <c r="A49160" t="s">
        <v>21</v>
      </c>
    </row>
    <row r="49161" spans="1:1" x14ac:dyDescent="0.35">
      <c r="A49161" t="s">
        <v>22</v>
      </c>
    </row>
    <row r="49162" spans="1:1" x14ac:dyDescent="0.35">
      <c r="A49162" t="s">
        <v>23</v>
      </c>
    </row>
    <row r="49163" spans="1:1" x14ac:dyDescent="0.35">
      <c r="A49163" t="s">
        <v>3</v>
      </c>
    </row>
    <row r="49164" spans="1:1" x14ac:dyDescent="0.35">
      <c r="A49164" t="s">
        <v>24</v>
      </c>
    </row>
    <row r="49165" spans="1:1" x14ac:dyDescent="0.35">
      <c r="A49165" t="s">
        <v>4</v>
      </c>
    </row>
    <row r="49166" spans="1:1" x14ac:dyDescent="0.35">
      <c r="A49166" t="s">
        <v>5</v>
      </c>
    </row>
    <row r="49167" spans="1:1" x14ac:dyDescent="0.35">
      <c r="A49167" t="s">
        <v>6</v>
      </c>
    </row>
    <row r="49168" spans="1:1" x14ac:dyDescent="0.35">
      <c r="A49168" t="s">
        <v>25</v>
      </c>
    </row>
    <row r="49169" spans="1:1" x14ac:dyDescent="0.35">
      <c r="A49169" t="s">
        <v>7</v>
      </c>
    </row>
    <row r="49170" spans="1:1" x14ac:dyDescent="0.35">
      <c r="A49170" t="s">
        <v>26</v>
      </c>
    </row>
    <row r="49171" spans="1:1" x14ac:dyDescent="0.35">
      <c r="A49171" t="s">
        <v>27</v>
      </c>
    </row>
    <row r="49172" spans="1:1" x14ac:dyDescent="0.35">
      <c r="A49172" t="s">
        <v>8</v>
      </c>
    </row>
    <row r="49173" spans="1:1" x14ac:dyDescent="0.35">
      <c r="A49173" t="s">
        <v>20</v>
      </c>
    </row>
    <row r="49174" spans="1:1" x14ac:dyDescent="0.35">
      <c r="A49174" t="s">
        <v>19</v>
      </c>
    </row>
    <row r="65537" spans="1:1" x14ac:dyDescent="0.35">
      <c r="A65537" t="s">
        <v>14</v>
      </c>
    </row>
    <row r="65538" spans="1:1" x14ac:dyDescent="0.35">
      <c r="A65538" t="s">
        <v>16</v>
      </c>
    </row>
    <row r="65539" spans="1:1" x14ac:dyDescent="0.35">
      <c r="A65539" t="s">
        <v>15</v>
      </c>
    </row>
    <row r="65540" spans="1:1" x14ac:dyDescent="0.35">
      <c r="A65540" t="s">
        <v>1</v>
      </c>
    </row>
    <row r="65541" spans="1:1" x14ac:dyDescent="0.35">
      <c r="A65541" t="s">
        <v>17</v>
      </c>
    </row>
    <row r="65542" spans="1:1" x14ac:dyDescent="0.35">
      <c r="A65542" t="s">
        <v>18</v>
      </c>
    </row>
    <row r="65543" spans="1:1" x14ac:dyDescent="0.35">
      <c r="A65543" t="s">
        <v>2</v>
      </c>
    </row>
    <row r="65544" spans="1:1" x14ac:dyDescent="0.35">
      <c r="A65544" t="s">
        <v>21</v>
      </c>
    </row>
    <row r="65545" spans="1:1" x14ac:dyDescent="0.35">
      <c r="A65545" t="s">
        <v>22</v>
      </c>
    </row>
    <row r="65546" spans="1:1" x14ac:dyDescent="0.35">
      <c r="A65546" t="s">
        <v>23</v>
      </c>
    </row>
    <row r="65547" spans="1:1" x14ac:dyDescent="0.35">
      <c r="A65547" t="s">
        <v>3</v>
      </c>
    </row>
    <row r="65548" spans="1:1" x14ac:dyDescent="0.35">
      <c r="A65548" t="s">
        <v>24</v>
      </c>
    </row>
    <row r="65549" spans="1:1" x14ac:dyDescent="0.35">
      <c r="A65549" t="s">
        <v>4</v>
      </c>
    </row>
    <row r="65550" spans="1:1" x14ac:dyDescent="0.35">
      <c r="A65550" t="s">
        <v>5</v>
      </c>
    </row>
    <row r="65551" spans="1:1" x14ac:dyDescent="0.35">
      <c r="A65551" t="s">
        <v>6</v>
      </c>
    </row>
    <row r="65552" spans="1:1" x14ac:dyDescent="0.35">
      <c r="A65552" t="s">
        <v>25</v>
      </c>
    </row>
    <row r="65553" spans="1:1" x14ac:dyDescent="0.35">
      <c r="A65553" t="s">
        <v>7</v>
      </c>
    </row>
    <row r="65554" spans="1:1" x14ac:dyDescent="0.35">
      <c r="A65554" t="s">
        <v>26</v>
      </c>
    </row>
    <row r="65555" spans="1:1" x14ac:dyDescent="0.35">
      <c r="A65555" t="s">
        <v>27</v>
      </c>
    </row>
    <row r="65556" spans="1:1" x14ac:dyDescent="0.35">
      <c r="A65556" t="s">
        <v>8</v>
      </c>
    </row>
    <row r="65557" spans="1:1" x14ac:dyDescent="0.35">
      <c r="A65557" t="s">
        <v>20</v>
      </c>
    </row>
    <row r="65558" spans="1:1" x14ac:dyDescent="0.35">
      <c r="A65558" t="s">
        <v>19</v>
      </c>
    </row>
    <row r="81921" spans="1:1" x14ac:dyDescent="0.35">
      <c r="A81921" t="s">
        <v>14</v>
      </c>
    </row>
    <row r="81922" spans="1:1" x14ac:dyDescent="0.35">
      <c r="A81922" t="s">
        <v>16</v>
      </c>
    </row>
    <row r="81923" spans="1:1" x14ac:dyDescent="0.35">
      <c r="A81923" t="s">
        <v>15</v>
      </c>
    </row>
    <row r="81924" spans="1:1" x14ac:dyDescent="0.35">
      <c r="A81924" t="s">
        <v>1</v>
      </c>
    </row>
    <row r="81925" spans="1:1" x14ac:dyDescent="0.35">
      <c r="A81925" t="s">
        <v>17</v>
      </c>
    </row>
    <row r="81926" spans="1:1" x14ac:dyDescent="0.35">
      <c r="A81926" t="s">
        <v>18</v>
      </c>
    </row>
    <row r="81927" spans="1:1" x14ac:dyDescent="0.35">
      <c r="A81927" t="s">
        <v>2</v>
      </c>
    </row>
    <row r="81928" spans="1:1" x14ac:dyDescent="0.35">
      <c r="A81928" t="s">
        <v>21</v>
      </c>
    </row>
    <row r="81929" spans="1:1" x14ac:dyDescent="0.35">
      <c r="A81929" t="s">
        <v>22</v>
      </c>
    </row>
    <row r="81930" spans="1:1" x14ac:dyDescent="0.35">
      <c r="A81930" t="s">
        <v>23</v>
      </c>
    </row>
    <row r="81931" spans="1:1" x14ac:dyDescent="0.35">
      <c r="A81931" t="s">
        <v>3</v>
      </c>
    </row>
    <row r="81932" spans="1:1" x14ac:dyDescent="0.35">
      <c r="A81932" t="s">
        <v>24</v>
      </c>
    </row>
    <row r="81933" spans="1:1" x14ac:dyDescent="0.35">
      <c r="A81933" t="s">
        <v>4</v>
      </c>
    </row>
    <row r="81934" spans="1:1" x14ac:dyDescent="0.35">
      <c r="A81934" t="s">
        <v>5</v>
      </c>
    </row>
    <row r="81935" spans="1:1" x14ac:dyDescent="0.35">
      <c r="A81935" t="s">
        <v>6</v>
      </c>
    </row>
    <row r="81936" spans="1:1" x14ac:dyDescent="0.35">
      <c r="A81936" t="s">
        <v>25</v>
      </c>
    </row>
    <row r="81937" spans="1:1" x14ac:dyDescent="0.35">
      <c r="A81937" t="s">
        <v>7</v>
      </c>
    </row>
    <row r="81938" spans="1:1" x14ac:dyDescent="0.35">
      <c r="A81938" t="s">
        <v>26</v>
      </c>
    </row>
    <row r="81939" spans="1:1" x14ac:dyDescent="0.35">
      <c r="A81939" t="s">
        <v>27</v>
      </c>
    </row>
    <row r="81940" spans="1:1" x14ac:dyDescent="0.35">
      <c r="A81940" t="s">
        <v>8</v>
      </c>
    </row>
    <row r="81941" spans="1:1" x14ac:dyDescent="0.35">
      <c r="A81941" t="s">
        <v>20</v>
      </c>
    </row>
    <row r="81942" spans="1:1" x14ac:dyDescent="0.35">
      <c r="A81942" t="s">
        <v>19</v>
      </c>
    </row>
    <row r="98305" spans="1:1" x14ac:dyDescent="0.35">
      <c r="A98305" t="s">
        <v>14</v>
      </c>
    </row>
    <row r="98306" spans="1:1" x14ac:dyDescent="0.35">
      <c r="A98306" t="s">
        <v>16</v>
      </c>
    </row>
    <row r="98307" spans="1:1" x14ac:dyDescent="0.35">
      <c r="A98307" t="s">
        <v>15</v>
      </c>
    </row>
    <row r="98308" spans="1:1" x14ac:dyDescent="0.35">
      <c r="A98308" t="s">
        <v>1</v>
      </c>
    </row>
    <row r="98309" spans="1:1" x14ac:dyDescent="0.35">
      <c r="A98309" t="s">
        <v>17</v>
      </c>
    </row>
    <row r="98310" spans="1:1" x14ac:dyDescent="0.35">
      <c r="A98310" t="s">
        <v>18</v>
      </c>
    </row>
    <row r="98311" spans="1:1" x14ac:dyDescent="0.35">
      <c r="A98311" t="s">
        <v>2</v>
      </c>
    </row>
    <row r="98312" spans="1:1" x14ac:dyDescent="0.35">
      <c r="A98312" t="s">
        <v>21</v>
      </c>
    </row>
    <row r="98313" spans="1:1" x14ac:dyDescent="0.35">
      <c r="A98313" t="s">
        <v>22</v>
      </c>
    </row>
    <row r="98314" spans="1:1" x14ac:dyDescent="0.35">
      <c r="A98314" t="s">
        <v>23</v>
      </c>
    </row>
    <row r="98315" spans="1:1" x14ac:dyDescent="0.35">
      <c r="A98315" t="s">
        <v>3</v>
      </c>
    </row>
    <row r="98316" spans="1:1" x14ac:dyDescent="0.35">
      <c r="A98316" t="s">
        <v>24</v>
      </c>
    </row>
    <row r="98317" spans="1:1" x14ac:dyDescent="0.35">
      <c r="A98317" t="s">
        <v>4</v>
      </c>
    </row>
    <row r="98318" spans="1:1" x14ac:dyDescent="0.35">
      <c r="A98318" t="s">
        <v>5</v>
      </c>
    </row>
    <row r="98319" spans="1:1" x14ac:dyDescent="0.35">
      <c r="A98319" t="s">
        <v>6</v>
      </c>
    </row>
    <row r="98320" spans="1:1" x14ac:dyDescent="0.35">
      <c r="A98320" t="s">
        <v>25</v>
      </c>
    </row>
    <row r="98321" spans="1:1" x14ac:dyDescent="0.35">
      <c r="A98321" t="s">
        <v>7</v>
      </c>
    </row>
    <row r="98322" spans="1:1" x14ac:dyDescent="0.35">
      <c r="A98322" t="s">
        <v>26</v>
      </c>
    </row>
    <row r="98323" spans="1:1" x14ac:dyDescent="0.35">
      <c r="A98323" t="s">
        <v>27</v>
      </c>
    </row>
    <row r="98324" spans="1:1" x14ac:dyDescent="0.35">
      <c r="A98324" t="s">
        <v>8</v>
      </c>
    </row>
    <row r="98325" spans="1:1" x14ac:dyDescent="0.35">
      <c r="A98325" t="s">
        <v>20</v>
      </c>
    </row>
    <row r="98326" spans="1:1" x14ac:dyDescent="0.35">
      <c r="A98326" t="s">
        <v>19</v>
      </c>
    </row>
    <row r="114689" spans="1:1" x14ac:dyDescent="0.35">
      <c r="A114689" t="s">
        <v>14</v>
      </c>
    </row>
    <row r="114690" spans="1:1" x14ac:dyDescent="0.35">
      <c r="A114690" t="s">
        <v>16</v>
      </c>
    </row>
    <row r="114691" spans="1:1" x14ac:dyDescent="0.35">
      <c r="A114691" t="s">
        <v>15</v>
      </c>
    </row>
    <row r="114692" spans="1:1" x14ac:dyDescent="0.35">
      <c r="A114692" t="s">
        <v>1</v>
      </c>
    </row>
    <row r="114693" spans="1:1" x14ac:dyDescent="0.35">
      <c r="A114693" t="s">
        <v>17</v>
      </c>
    </row>
    <row r="114694" spans="1:1" x14ac:dyDescent="0.35">
      <c r="A114694" t="s">
        <v>18</v>
      </c>
    </row>
    <row r="114695" spans="1:1" x14ac:dyDescent="0.35">
      <c r="A114695" t="s">
        <v>2</v>
      </c>
    </row>
    <row r="114696" spans="1:1" x14ac:dyDescent="0.35">
      <c r="A114696" t="s">
        <v>21</v>
      </c>
    </row>
    <row r="114697" spans="1:1" x14ac:dyDescent="0.35">
      <c r="A114697" t="s">
        <v>22</v>
      </c>
    </row>
    <row r="114698" spans="1:1" x14ac:dyDescent="0.35">
      <c r="A114698" t="s">
        <v>23</v>
      </c>
    </row>
    <row r="114699" spans="1:1" x14ac:dyDescent="0.35">
      <c r="A114699" t="s">
        <v>3</v>
      </c>
    </row>
    <row r="114700" spans="1:1" x14ac:dyDescent="0.35">
      <c r="A114700" t="s">
        <v>24</v>
      </c>
    </row>
    <row r="114701" spans="1:1" x14ac:dyDescent="0.35">
      <c r="A114701" t="s">
        <v>4</v>
      </c>
    </row>
    <row r="114702" spans="1:1" x14ac:dyDescent="0.35">
      <c r="A114702" t="s">
        <v>5</v>
      </c>
    </row>
    <row r="114703" spans="1:1" x14ac:dyDescent="0.35">
      <c r="A114703" t="s">
        <v>6</v>
      </c>
    </row>
    <row r="114704" spans="1:1" x14ac:dyDescent="0.35">
      <c r="A114704" t="s">
        <v>25</v>
      </c>
    </row>
    <row r="114705" spans="1:1" x14ac:dyDescent="0.35">
      <c r="A114705" t="s">
        <v>7</v>
      </c>
    </row>
    <row r="114706" spans="1:1" x14ac:dyDescent="0.35">
      <c r="A114706" t="s">
        <v>26</v>
      </c>
    </row>
    <row r="114707" spans="1:1" x14ac:dyDescent="0.35">
      <c r="A114707" t="s">
        <v>27</v>
      </c>
    </row>
    <row r="114708" spans="1:1" x14ac:dyDescent="0.35">
      <c r="A114708" t="s">
        <v>8</v>
      </c>
    </row>
    <row r="114709" spans="1:1" x14ac:dyDescent="0.35">
      <c r="A114709" t="s">
        <v>20</v>
      </c>
    </row>
    <row r="114710" spans="1:1" x14ac:dyDescent="0.35">
      <c r="A114710" t="s">
        <v>19</v>
      </c>
    </row>
    <row r="131073" spans="1:1" x14ac:dyDescent="0.35">
      <c r="A131073" t="s">
        <v>14</v>
      </c>
    </row>
    <row r="131074" spans="1:1" x14ac:dyDescent="0.35">
      <c r="A131074" t="s">
        <v>16</v>
      </c>
    </row>
    <row r="131075" spans="1:1" x14ac:dyDescent="0.35">
      <c r="A131075" t="s">
        <v>15</v>
      </c>
    </row>
    <row r="131076" spans="1:1" x14ac:dyDescent="0.35">
      <c r="A131076" t="s">
        <v>1</v>
      </c>
    </row>
    <row r="131077" spans="1:1" x14ac:dyDescent="0.35">
      <c r="A131077" t="s">
        <v>17</v>
      </c>
    </row>
    <row r="131078" spans="1:1" x14ac:dyDescent="0.35">
      <c r="A131078" t="s">
        <v>18</v>
      </c>
    </row>
    <row r="131079" spans="1:1" x14ac:dyDescent="0.35">
      <c r="A131079" t="s">
        <v>2</v>
      </c>
    </row>
    <row r="131080" spans="1:1" x14ac:dyDescent="0.35">
      <c r="A131080" t="s">
        <v>21</v>
      </c>
    </row>
    <row r="131081" spans="1:1" x14ac:dyDescent="0.35">
      <c r="A131081" t="s">
        <v>22</v>
      </c>
    </row>
    <row r="131082" spans="1:1" x14ac:dyDescent="0.35">
      <c r="A131082" t="s">
        <v>23</v>
      </c>
    </row>
    <row r="131083" spans="1:1" x14ac:dyDescent="0.35">
      <c r="A131083" t="s">
        <v>3</v>
      </c>
    </row>
    <row r="131084" spans="1:1" x14ac:dyDescent="0.35">
      <c r="A131084" t="s">
        <v>24</v>
      </c>
    </row>
    <row r="131085" spans="1:1" x14ac:dyDescent="0.35">
      <c r="A131085" t="s">
        <v>4</v>
      </c>
    </row>
    <row r="131086" spans="1:1" x14ac:dyDescent="0.35">
      <c r="A131086" t="s">
        <v>5</v>
      </c>
    </row>
    <row r="131087" spans="1:1" x14ac:dyDescent="0.35">
      <c r="A131087" t="s">
        <v>6</v>
      </c>
    </row>
    <row r="131088" spans="1:1" x14ac:dyDescent="0.35">
      <c r="A131088" t="s">
        <v>25</v>
      </c>
    </row>
    <row r="131089" spans="1:1" x14ac:dyDescent="0.35">
      <c r="A131089" t="s">
        <v>7</v>
      </c>
    </row>
    <row r="131090" spans="1:1" x14ac:dyDescent="0.35">
      <c r="A131090" t="s">
        <v>26</v>
      </c>
    </row>
    <row r="131091" spans="1:1" x14ac:dyDescent="0.35">
      <c r="A131091" t="s">
        <v>27</v>
      </c>
    </row>
    <row r="131092" spans="1:1" x14ac:dyDescent="0.35">
      <c r="A131092" t="s">
        <v>8</v>
      </c>
    </row>
    <row r="131093" spans="1:1" x14ac:dyDescent="0.35">
      <c r="A131093" t="s">
        <v>20</v>
      </c>
    </row>
    <row r="131094" spans="1:1" x14ac:dyDescent="0.35">
      <c r="A131094" t="s">
        <v>19</v>
      </c>
    </row>
    <row r="147457" spans="1:1" x14ac:dyDescent="0.35">
      <c r="A147457" t="s">
        <v>14</v>
      </c>
    </row>
    <row r="147458" spans="1:1" x14ac:dyDescent="0.35">
      <c r="A147458" t="s">
        <v>16</v>
      </c>
    </row>
    <row r="147459" spans="1:1" x14ac:dyDescent="0.35">
      <c r="A147459" t="s">
        <v>15</v>
      </c>
    </row>
    <row r="147460" spans="1:1" x14ac:dyDescent="0.35">
      <c r="A147460" t="s">
        <v>1</v>
      </c>
    </row>
    <row r="147461" spans="1:1" x14ac:dyDescent="0.35">
      <c r="A147461" t="s">
        <v>17</v>
      </c>
    </row>
    <row r="147462" spans="1:1" x14ac:dyDescent="0.35">
      <c r="A147462" t="s">
        <v>18</v>
      </c>
    </row>
    <row r="147463" spans="1:1" x14ac:dyDescent="0.35">
      <c r="A147463" t="s">
        <v>2</v>
      </c>
    </row>
    <row r="147464" spans="1:1" x14ac:dyDescent="0.35">
      <c r="A147464" t="s">
        <v>21</v>
      </c>
    </row>
    <row r="147465" spans="1:1" x14ac:dyDescent="0.35">
      <c r="A147465" t="s">
        <v>22</v>
      </c>
    </row>
    <row r="147466" spans="1:1" x14ac:dyDescent="0.35">
      <c r="A147466" t="s">
        <v>23</v>
      </c>
    </row>
    <row r="147467" spans="1:1" x14ac:dyDescent="0.35">
      <c r="A147467" t="s">
        <v>3</v>
      </c>
    </row>
    <row r="147468" spans="1:1" x14ac:dyDescent="0.35">
      <c r="A147468" t="s">
        <v>24</v>
      </c>
    </row>
    <row r="147469" spans="1:1" x14ac:dyDescent="0.35">
      <c r="A147469" t="s">
        <v>4</v>
      </c>
    </row>
    <row r="147470" spans="1:1" x14ac:dyDescent="0.35">
      <c r="A147470" t="s">
        <v>5</v>
      </c>
    </row>
    <row r="147471" spans="1:1" x14ac:dyDescent="0.35">
      <c r="A147471" t="s">
        <v>6</v>
      </c>
    </row>
    <row r="147472" spans="1:1" x14ac:dyDescent="0.35">
      <c r="A147472" t="s">
        <v>25</v>
      </c>
    </row>
    <row r="147473" spans="1:1" x14ac:dyDescent="0.35">
      <c r="A147473" t="s">
        <v>7</v>
      </c>
    </row>
    <row r="147474" spans="1:1" x14ac:dyDescent="0.35">
      <c r="A147474" t="s">
        <v>26</v>
      </c>
    </row>
    <row r="147475" spans="1:1" x14ac:dyDescent="0.35">
      <c r="A147475" t="s">
        <v>27</v>
      </c>
    </row>
    <row r="147476" spans="1:1" x14ac:dyDescent="0.35">
      <c r="A147476" t="s">
        <v>8</v>
      </c>
    </row>
    <row r="147477" spans="1:1" x14ac:dyDescent="0.35">
      <c r="A147477" t="s">
        <v>20</v>
      </c>
    </row>
    <row r="147478" spans="1:1" x14ac:dyDescent="0.35">
      <c r="A147478" t="s">
        <v>19</v>
      </c>
    </row>
    <row r="163841" spans="1:1" x14ac:dyDescent="0.35">
      <c r="A163841" t="s">
        <v>14</v>
      </c>
    </row>
    <row r="163842" spans="1:1" x14ac:dyDescent="0.35">
      <c r="A163842" t="s">
        <v>16</v>
      </c>
    </row>
    <row r="163843" spans="1:1" x14ac:dyDescent="0.35">
      <c r="A163843" t="s">
        <v>15</v>
      </c>
    </row>
    <row r="163844" spans="1:1" x14ac:dyDescent="0.35">
      <c r="A163844" t="s">
        <v>1</v>
      </c>
    </row>
    <row r="163845" spans="1:1" x14ac:dyDescent="0.35">
      <c r="A163845" t="s">
        <v>17</v>
      </c>
    </row>
    <row r="163846" spans="1:1" x14ac:dyDescent="0.35">
      <c r="A163846" t="s">
        <v>18</v>
      </c>
    </row>
    <row r="163847" spans="1:1" x14ac:dyDescent="0.35">
      <c r="A163847" t="s">
        <v>2</v>
      </c>
    </row>
    <row r="163848" spans="1:1" x14ac:dyDescent="0.35">
      <c r="A163848" t="s">
        <v>21</v>
      </c>
    </row>
    <row r="163849" spans="1:1" x14ac:dyDescent="0.35">
      <c r="A163849" t="s">
        <v>22</v>
      </c>
    </row>
    <row r="163850" spans="1:1" x14ac:dyDescent="0.35">
      <c r="A163850" t="s">
        <v>23</v>
      </c>
    </row>
    <row r="163851" spans="1:1" x14ac:dyDescent="0.35">
      <c r="A163851" t="s">
        <v>3</v>
      </c>
    </row>
    <row r="163852" spans="1:1" x14ac:dyDescent="0.35">
      <c r="A163852" t="s">
        <v>24</v>
      </c>
    </row>
    <row r="163853" spans="1:1" x14ac:dyDescent="0.35">
      <c r="A163853" t="s">
        <v>4</v>
      </c>
    </row>
    <row r="163854" spans="1:1" x14ac:dyDescent="0.35">
      <c r="A163854" t="s">
        <v>5</v>
      </c>
    </row>
    <row r="163855" spans="1:1" x14ac:dyDescent="0.35">
      <c r="A163855" t="s">
        <v>6</v>
      </c>
    </row>
    <row r="163856" spans="1:1" x14ac:dyDescent="0.35">
      <c r="A163856" t="s">
        <v>25</v>
      </c>
    </row>
    <row r="163857" spans="1:1" x14ac:dyDescent="0.35">
      <c r="A163857" t="s">
        <v>7</v>
      </c>
    </row>
    <row r="163858" spans="1:1" x14ac:dyDescent="0.35">
      <c r="A163858" t="s">
        <v>26</v>
      </c>
    </row>
    <row r="163859" spans="1:1" x14ac:dyDescent="0.35">
      <c r="A163859" t="s">
        <v>27</v>
      </c>
    </row>
    <row r="163860" spans="1:1" x14ac:dyDescent="0.35">
      <c r="A163860" t="s">
        <v>8</v>
      </c>
    </row>
    <row r="163861" spans="1:1" x14ac:dyDescent="0.35">
      <c r="A163861" t="s">
        <v>20</v>
      </c>
    </row>
    <row r="163862" spans="1:1" x14ac:dyDescent="0.35">
      <c r="A163862" t="s">
        <v>19</v>
      </c>
    </row>
    <row r="180225" spans="1:1" x14ac:dyDescent="0.35">
      <c r="A180225" t="s">
        <v>14</v>
      </c>
    </row>
    <row r="180226" spans="1:1" x14ac:dyDescent="0.35">
      <c r="A180226" t="s">
        <v>16</v>
      </c>
    </row>
    <row r="180227" spans="1:1" x14ac:dyDescent="0.35">
      <c r="A180227" t="s">
        <v>15</v>
      </c>
    </row>
    <row r="180228" spans="1:1" x14ac:dyDescent="0.35">
      <c r="A180228" t="s">
        <v>1</v>
      </c>
    </row>
    <row r="180229" spans="1:1" x14ac:dyDescent="0.35">
      <c r="A180229" t="s">
        <v>17</v>
      </c>
    </row>
    <row r="180230" spans="1:1" x14ac:dyDescent="0.35">
      <c r="A180230" t="s">
        <v>18</v>
      </c>
    </row>
    <row r="180231" spans="1:1" x14ac:dyDescent="0.35">
      <c r="A180231" t="s">
        <v>2</v>
      </c>
    </row>
    <row r="180232" spans="1:1" x14ac:dyDescent="0.35">
      <c r="A180232" t="s">
        <v>21</v>
      </c>
    </row>
    <row r="180233" spans="1:1" x14ac:dyDescent="0.35">
      <c r="A180233" t="s">
        <v>22</v>
      </c>
    </row>
    <row r="180234" spans="1:1" x14ac:dyDescent="0.35">
      <c r="A180234" t="s">
        <v>23</v>
      </c>
    </row>
    <row r="180235" spans="1:1" x14ac:dyDescent="0.35">
      <c r="A180235" t="s">
        <v>3</v>
      </c>
    </row>
    <row r="180236" spans="1:1" x14ac:dyDescent="0.35">
      <c r="A180236" t="s">
        <v>24</v>
      </c>
    </row>
    <row r="180237" spans="1:1" x14ac:dyDescent="0.35">
      <c r="A180237" t="s">
        <v>4</v>
      </c>
    </row>
    <row r="180238" spans="1:1" x14ac:dyDescent="0.35">
      <c r="A180238" t="s">
        <v>5</v>
      </c>
    </row>
    <row r="180239" spans="1:1" x14ac:dyDescent="0.35">
      <c r="A180239" t="s">
        <v>6</v>
      </c>
    </row>
    <row r="180240" spans="1:1" x14ac:dyDescent="0.35">
      <c r="A180240" t="s">
        <v>25</v>
      </c>
    </row>
    <row r="180241" spans="1:1" x14ac:dyDescent="0.35">
      <c r="A180241" t="s">
        <v>7</v>
      </c>
    </row>
    <row r="180242" spans="1:1" x14ac:dyDescent="0.35">
      <c r="A180242" t="s">
        <v>26</v>
      </c>
    </row>
    <row r="180243" spans="1:1" x14ac:dyDescent="0.35">
      <c r="A180243" t="s">
        <v>27</v>
      </c>
    </row>
    <row r="180244" spans="1:1" x14ac:dyDescent="0.35">
      <c r="A180244" t="s">
        <v>8</v>
      </c>
    </row>
    <row r="180245" spans="1:1" x14ac:dyDescent="0.35">
      <c r="A180245" t="s">
        <v>20</v>
      </c>
    </row>
    <row r="180246" spans="1:1" x14ac:dyDescent="0.35">
      <c r="A180246" t="s">
        <v>19</v>
      </c>
    </row>
    <row r="196609" spans="1:1" x14ac:dyDescent="0.35">
      <c r="A196609" t="s">
        <v>14</v>
      </c>
    </row>
    <row r="196610" spans="1:1" x14ac:dyDescent="0.35">
      <c r="A196610" t="s">
        <v>16</v>
      </c>
    </row>
    <row r="196611" spans="1:1" x14ac:dyDescent="0.35">
      <c r="A196611" t="s">
        <v>15</v>
      </c>
    </row>
    <row r="196612" spans="1:1" x14ac:dyDescent="0.35">
      <c r="A196612" t="s">
        <v>1</v>
      </c>
    </row>
    <row r="196613" spans="1:1" x14ac:dyDescent="0.35">
      <c r="A196613" t="s">
        <v>17</v>
      </c>
    </row>
    <row r="196614" spans="1:1" x14ac:dyDescent="0.35">
      <c r="A196614" t="s">
        <v>18</v>
      </c>
    </row>
    <row r="196615" spans="1:1" x14ac:dyDescent="0.35">
      <c r="A196615" t="s">
        <v>2</v>
      </c>
    </row>
    <row r="196616" spans="1:1" x14ac:dyDescent="0.35">
      <c r="A196616" t="s">
        <v>21</v>
      </c>
    </row>
    <row r="196617" spans="1:1" x14ac:dyDescent="0.35">
      <c r="A196617" t="s">
        <v>22</v>
      </c>
    </row>
    <row r="196618" spans="1:1" x14ac:dyDescent="0.35">
      <c r="A196618" t="s">
        <v>23</v>
      </c>
    </row>
    <row r="196619" spans="1:1" x14ac:dyDescent="0.35">
      <c r="A196619" t="s">
        <v>3</v>
      </c>
    </row>
    <row r="196620" spans="1:1" x14ac:dyDescent="0.35">
      <c r="A196620" t="s">
        <v>24</v>
      </c>
    </row>
    <row r="196621" spans="1:1" x14ac:dyDescent="0.35">
      <c r="A196621" t="s">
        <v>4</v>
      </c>
    </row>
    <row r="196622" spans="1:1" x14ac:dyDescent="0.35">
      <c r="A196622" t="s">
        <v>5</v>
      </c>
    </row>
    <row r="196623" spans="1:1" x14ac:dyDescent="0.35">
      <c r="A196623" t="s">
        <v>6</v>
      </c>
    </row>
    <row r="196624" spans="1:1" x14ac:dyDescent="0.35">
      <c r="A196624" t="s">
        <v>25</v>
      </c>
    </row>
    <row r="196625" spans="1:1" x14ac:dyDescent="0.35">
      <c r="A196625" t="s">
        <v>7</v>
      </c>
    </row>
    <row r="196626" spans="1:1" x14ac:dyDescent="0.35">
      <c r="A196626" t="s">
        <v>26</v>
      </c>
    </row>
    <row r="196627" spans="1:1" x14ac:dyDescent="0.35">
      <c r="A196627" t="s">
        <v>27</v>
      </c>
    </row>
    <row r="196628" spans="1:1" x14ac:dyDescent="0.35">
      <c r="A196628" t="s">
        <v>8</v>
      </c>
    </row>
    <row r="196629" spans="1:1" x14ac:dyDescent="0.35">
      <c r="A196629" t="s">
        <v>20</v>
      </c>
    </row>
    <row r="196630" spans="1:1" x14ac:dyDescent="0.35">
      <c r="A196630" t="s">
        <v>19</v>
      </c>
    </row>
    <row r="212993" spans="1:1" x14ac:dyDescent="0.35">
      <c r="A212993" t="s">
        <v>14</v>
      </c>
    </row>
    <row r="212994" spans="1:1" x14ac:dyDescent="0.35">
      <c r="A212994" t="s">
        <v>16</v>
      </c>
    </row>
    <row r="212995" spans="1:1" x14ac:dyDescent="0.35">
      <c r="A212995" t="s">
        <v>15</v>
      </c>
    </row>
    <row r="212996" spans="1:1" x14ac:dyDescent="0.35">
      <c r="A212996" t="s">
        <v>1</v>
      </c>
    </row>
    <row r="212997" spans="1:1" x14ac:dyDescent="0.35">
      <c r="A212997" t="s">
        <v>17</v>
      </c>
    </row>
    <row r="212998" spans="1:1" x14ac:dyDescent="0.35">
      <c r="A212998" t="s">
        <v>18</v>
      </c>
    </row>
    <row r="212999" spans="1:1" x14ac:dyDescent="0.35">
      <c r="A212999" t="s">
        <v>2</v>
      </c>
    </row>
    <row r="213000" spans="1:1" x14ac:dyDescent="0.35">
      <c r="A213000" t="s">
        <v>21</v>
      </c>
    </row>
    <row r="213001" spans="1:1" x14ac:dyDescent="0.35">
      <c r="A213001" t="s">
        <v>22</v>
      </c>
    </row>
    <row r="213002" spans="1:1" x14ac:dyDescent="0.35">
      <c r="A213002" t="s">
        <v>23</v>
      </c>
    </row>
    <row r="213003" spans="1:1" x14ac:dyDescent="0.35">
      <c r="A213003" t="s">
        <v>3</v>
      </c>
    </row>
    <row r="213004" spans="1:1" x14ac:dyDescent="0.35">
      <c r="A213004" t="s">
        <v>24</v>
      </c>
    </row>
    <row r="213005" spans="1:1" x14ac:dyDescent="0.35">
      <c r="A213005" t="s">
        <v>4</v>
      </c>
    </row>
    <row r="213006" spans="1:1" x14ac:dyDescent="0.35">
      <c r="A213006" t="s">
        <v>5</v>
      </c>
    </row>
    <row r="213007" spans="1:1" x14ac:dyDescent="0.35">
      <c r="A213007" t="s">
        <v>6</v>
      </c>
    </row>
    <row r="213008" spans="1:1" x14ac:dyDescent="0.35">
      <c r="A213008" t="s">
        <v>25</v>
      </c>
    </row>
    <row r="213009" spans="1:1" x14ac:dyDescent="0.35">
      <c r="A213009" t="s">
        <v>7</v>
      </c>
    </row>
    <row r="213010" spans="1:1" x14ac:dyDescent="0.35">
      <c r="A213010" t="s">
        <v>26</v>
      </c>
    </row>
    <row r="213011" spans="1:1" x14ac:dyDescent="0.35">
      <c r="A213011" t="s">
        <v>27</v>
      </c>
    </row>
    <row r="213012" spans="1:1" x14ac:dyDescent="0.35">
      <c r="A213012" t="s">
        <v>8</v>
      </c>
    </row>
    <row r="213013" spans="1:1" x14ac:dyDescent="0.35">
      <c r="A213013" t="s">
        <v>20</v>
      </c>
    </row>
    <row r="213014" spans="1:1" x14ac:dyDescent="0.35">
      <c r="A213014" t="s">
        <v>19</v>
      </c>
    </row>
    <row r="229377" spans="1:1" x14ac:dyDescent="0.35">
      <c r="A229377" t="s">
        <v>14</v>
      </c>
    </row>
    <row r="229378" spans="1:1" x14ac:dyDescent="0.35">
      <c r="A229378" t="s">
        <v>16</v>
      </c>
    </row>
    <row r="229379" spans="1:1" x14ac:dyDescent="0.35">
      <c r="A229379" t="s">
        <v>15</v>
      </c>
    </row>
    <row r="229380" spans="1:1" x14ac:dyDescent="0.35">
      <c r="A229380" t="s">
        <v>1</v>
      </c>
    </row>
    <row r="229381" spans="1:1" x14ac:dyDescent="0.35">
      <c r="A229381" t="s">
        <v>17</v>
      </c>
    </row>
    <row r="229382" spans="1:1" x14ac:dyDescent="0.35">
      <c r="A229382" t="s">
        <v>18</v>
      </c>
    </row>
    <row r="229383" spans="1:1" x14ac:dyDescent="0.35">
      <c r="A229383" t="s">
        <v>2</v>
      </c>
    </row>
    <row r="229384" spans="1:1" x14ac:dyDescent="0.35">
      <c r="A229384" t="s">
        <v>21</v>
      </c>
    </row>
    <row r="229385" spans="1:1" x14ac:dyDescent="0.35">
      <c r="A229385" t="s">
        <v>22</v>
      </c>
    </row>
    <row r="229386" spans="1:1" x14ac:dyDescent="0.35">
      <c r="A229386" t="s">
        <v>23</v>
      </c>
    </row>
    <row r="229387" spans="1:1" x14ac:dyDescent="0.35">
      <c r="A229387" t="s">
        <v>3</v>
      </c>
    </row>
    <row r="229388" spans="1:1" x14ac:dyDescent="0.35">
      <c r="A229388" t="s">
        <v>24</v>
      </c>
    </row>
    <row r="229389" spans="1:1" x14ac:dyDescent="0.35">
      <c r="A229389" t="s">
        <v>4</v>
      </c>
    </row>
    <row r="229390" spans="1:1" x14ac:dyDescent="0.35">
      <c r="A229390" t="s">
        <v>5</v>
      </c>
    </row>
    <row r="229391" spans="1:1" x14ac:dyDescent="0.35">
      <c r="A229391" t="s">
        <v>6</v>
      </c>
    </row>
    <row r="229392" spans="1:1" x14ac:dyDescent="0.35">
      <c r="A229392" t="s">
        <v>25</v>
      </c>
    </row>
    <row r="229393" spans="1:1" x14ac:dyDescent="0.35">
      <c r="A229393" t="s">
        <v>7</v>
      </c>
    </row>
    <row r="229394" spans="1:1" x14ac:dyDescent="0.35">
      <c r="A229394" t="s">
        <v>26</v>
      </c>
    </row>
    <row r="229395" spans="1:1" x14ac:dyDescent="0.35">
      <c r="A229395" t="s">
        <v>27</v>
      </c>
    </row>
    <row r="229396" spans="1:1" x14ac:dyDescent="0.35">
      <c r="A229396" t="s">
        <v>8</v>
      </c>
    </row>
    <row r="229397" spans="1:1" x14ac:dyDescent="0.35">
      <c r="A229397" t="s">
        <v>20</v>
      </c>
    </row>
    <row r="229398" spans="1:1" x14ac:dyDescent="0.35">
      <c r="A229398" t="s">
        <v>19</v>
      </c>
    </row>
    <row r="245761" spans="1:1" x14ac:dyDescent="0.35">
      <c r="A245761" t="s">
        <v>14</v>
      </c>
    </row>
    <row r="245762" spans="1:1" x14ac:dyDescent="0.35">
      <c r="A245762" t="s">
        <v>16</v>
      </c>
    </row>
    <row r="245763" spans="1:1" x14ac:dyDescent="0.35">
      <c r="A245763" t="s">
        <v>15</v>
      </c>
    </row>
    <row r="245764" spans="1:1" x14ac:dyDescent="0.35">
      <c r="A245764" t="s">
        <v>1</v>
      </c>
    </row>
    <row r="245765" spans="1:1" x14ac:dyDescent="0.35">
      <c r="A245765" t="s">
        <v>17</v>
      </c>
    </row>
    <row r="245766" spans="1:1" x14ac:dyDescent="0.35">
      <c r="A245766" t="s">
        <v>18</v>
      </c>
    </row>
    <row r="245767" spans="1:1" x14ac:dyDescent="0.35">
      <c r="A245767" t="s">
        <v>2</v>
      </c>
    </row>
    <row r="245768" spans="1:1" x14ac:dyDescent="0.35">
      <c r="A245768" t="s">
        <v>21</v>
      </c>
    </row>
    <row r="245769" spans="1:1" x14ac:dyDescent="0.35">
      <c r="A245769" t="s">
        <v>22</v>
      </c>
    </row>
    <row r="245770" spans="1:1" x14ac:dyDescent="0.35">
      <c r="A245770" t="s">
        <v>23</v>
      </c>
    </row>
    <row r="245771" spans="1:1" x14ac:dyDescent="0.35">
      <c r="A245771" t="s">
        <v>3</v>
      </c>
    </row>
    <row r="245772" spans="1:1" x14ac:dyDescent="0.35">
      <c r="A245772" t="s">
        <v>24</v>
      </c>
    </row>
    <row r="245773" spans="1:1" x14ac:dyDescent="0.35">
      <c r="A245773" t="s">
        <v>4</v>
      </c>
    </row>
    <row r="245774" spans="1:1" x14ac:dyDescent="0.35">
      <c r="A245774" t="s">
        <v>5</v>
      </c>
    </row>
    <row r="245775" spans="1:1" x14ac:dyDescent="0.35">
      <c r="A245775" t="s">
        <v>6</v>
      </c>
    </row>
    <row r="245776" spans="1:1" x14ac:dyDescent="0.35">
      <c r="A245776" t="s">
        <v>25</v>
      </c>
    </row>
    <row r="245777" spans="1:1" x14ac:dyDescent="0.35">
      <c r="A245777" t="s">
        <v>7</v>
      </c>
    </row>
    <row r="245778" spans="1:1" x14ac:dyDescent="0.35">
      <c r="A245778" t="s">
        <v>26</v>
      </c>
    </row>
    <row r="245779" spans="1:1" x14ac:dyDescent="0.35">
      <c r="A245779" t="s">
        <v>27</v>
      </c>
    </row>
    <row r="245780" spans="1:1" x14ac:dyDescent="0.35">
      <c r="A245780" t="s">
        <v>8</v>
      </c>
    </row>
    <row r="245781" spans="1:1" x14ac:dyDescent="0.35">
      <c r="A245781" t="s">
        <v>20</v>
      </c>
    </row>
    <row r="245782" spans="1:1" x14ac:dyDescent="0.35">
      <c r="A245782" t="s">
        <v>19</v>
      </c>
    </row>
    <row r="262145" spans="1:1" x14ac:dyDescent="0.35">
      <c r="A262145" t="s">
        <v>14</v>
      </c>
    </row>
    <row r="262146" spans="1:1" x14ac:dyDescent="0.35">
      <c r="A262146" t="s">
        <v>16</v>
      </c>
    </row>
    <row r="262147" spans="1:1" x14ac:dyDescent="0.35">
      <c r="A262147" t="s">
        <v>15</v>
      </c>
    </row>
    <row r="262148" spans="1:1" x14ac:dyDescent="0.35">
      <c r="A262148" t="s">
        <v>1</v>
      </c>
    </row>
    <row r="262149" spans="1:1" x14ac:dyDescent="0.35">
      <c r="A262149" t="s">
        <v>17</v>
      </c>
    </row>
    <row r="262150" spans="1:1" x14ac:dyDescent="0.35">
      <c r="A262150" t="s">
        <v>18</v>
      </c>
    </row>
    <row r="262151" spans="1:1" x14ac:dyDescent="0.35">
      <c r="A262151" t="s">
        <v>2</v>
      </c>
    </row>
    <row r="262152" spans="1:1" x14ac:dyDescent="0.35">
      <c r="A262152" t="s">
        <v>21</v>
      </c>
    </row>
    <row r="262153" spans="1:1" x14ac:dyDescent="0.35">
      <c r="A262153" t="s">
        <v>22</v>
      </c>
    </row>
    <row r="262154" spans="1:1" x14ac:dyDescent="0.35">
      <c r="A262154" t="s">
        <v>23</v>
      </c>
    </row>
    <row r="262155" spans="1:1" x14ac:dyDescent="0.35">
      <c r="A262155" t="s">
        <v>3</v>
      </c>
    </row>
    <row r="262156" spans="1:1" x14ac:dyDescent="0.35">
      <c r="A262156" t="s">
        <v>24</v>
      </c>
    </row>
    <row r="262157" spans="1:1" x14ac:dyDescent="0.35">
      <c r="A262157" t="s">
        <v>4</v>
      </c>
    </row>
    <row r="262158" spans="1:1" x14ac:dyDescent="0.35">
      <c r="A262158" t="s">
        <v>5</v>
      </c>
    </row>
    <row r="262159" spans="1:1" x14ac:dyDescent="0.35">
      <c r="A262159" t="s">
        <v>6</v>
      </c>
    </row>
    <row r="262160" spans="1:1" x14ac:dyDescent="0.35">
      <c r="A262160" t="s">
        <v>25</v>
      </c>
    </row>
    <row r="262161" spans="1:1" x14ac:dyDescent="0.35">
      <c r="A262161" t="s">
        <v>7</v>
      </c>
    </row>
    <row r="262162" spans="1:1" x14ac:dyDescent="0.35">
      <c r="A262162" t="s">
        <v>26</v>
      </c>
    </row>
    <row r="262163" spans="1:1" x14ac:dyDescent="0.35">
      <c r="A262163" t="s">
        <v>27</v>
      </c>
    </row>
    <row r="262164" spans="1:1" x14ac:dyDescent="0.35">
      <c r="A262164" t="s">
        <v>8</v>
      </c>
    </row>
    <row r="262165" spans="1:1" x14ac:dyDescent="0.35">
      <c r="A262165" t="s">
        <v>20</v>
      </c>
    </row>
    <row r="262166" spans="1:1" x14ac:dyDescent="0.35">
      <c r="A262166" t="s">
        <v>19</v>
      </c>
    </row>
    <row r="278529" spans="1:1" x14ac:dyDescent="0.35">
      <c r="A278529" t="s">
        <v>14</v>
      </c>
    </row>
    <row r="278530" spans="1:1" x14ac:dyDescent="0.35">
      <c r="A278530" t="s">
        <v>16</v>
      </c>
    </row>
    <row r="278531" spans="1:1" x14ac:dyDescent="0.35">
      <c r="A278531" t="s">
        <v>15</v>
      </c>
    </row>
    <row r="278532" spans="1:1" x14ac:dyDescent="0.35">
      <c r="A278532" t="s">
        <v>1</v>
      </c>
    </row>
    <row r="278533" spans="1:1" x14ac:dyDescent="0.35">
      <c r="A278533" t="s">
        <v>17</v>
      </c>
    </row>
    <row r="278534" spans="1:1" x14ac:dyDescent="0.35">
      <c r="A278534" t="s">
        <v>18</v>
      </c>
    </row>
    <row r="278535" spans="1:1" x14ac:dyDescent="0.35">
      <c r="A278535" t="s">
        <v>2</v>
      </c>
    </row>
    <row r="278536" spans="1:1" x14ac:dyDescent="0.35">
      <c r="A278536" t="s">
        <v>21</v>
      </c>
    </row>
    <row r="278537" spans="1:1" x14ac:dyDescent="0.35">
      <c r="A278537" t="s">
        <v>22</v>
      </c>
    </row>
    <row r="278538" spans="1:1" x14ac:dyDescent="0.35">
      <c r="A278538" t="s">
        <v>23</v>
      </c>
    </row>
    <row r="278539" spans="1:1" x14ac:dyDescent="0.35">
      <c r="A278539" t="s">
        <v>3</v>
      </c>
    </row>
    <row r="278540" spans="1:1" x14ac:dyDescent="0.35">
      <c r="A278540" t="s">
        <v>24</v>
      </c>
    </row>
    <row r="278541" spans="1:1" x14ac:dyDescent="0.35">
      <c r="A278541" t="s">
        <v>4</v>
      </c>
    </row>
    <row r="278542" spans="1:1" x14ac:dyDescent="0.35">
      <c r="A278542" t="s">
        <v>5</v>
      </c>
    </row>
    <row r="278543" spans="1:1" x14ac:dyDescent="0.35">
      <c r="A278543" t="s">
        <v>6</v>
      </c>
    </row>
    <row r="278544" spans="1:1" x14ac:dyDescent="0.35">
      <c r="A278544" t="s">
        <v>25</v>
      </c>
    </row>
    <row r="278545" spans="1:1" x14ac:dyDescent="0.35">
      <c r="A278545" t="s">
        <v>7</v>
      </c>
    </row>
    <row r="278546" spans="1:1" x14ac:dyDescent="0.35">
      <c r="A278546" t="s">
        <v>26</v>
      </c>
    </row>
    <row r="278547" spans="1:1" x14ac:dyDescent="0.35">
      <c r="A278547" t="s">
        <v>27</v>
      </c>
    </row>
    <row r="278548" spans="1:1" x14ac:dyDescent="0.35">
      <c r="A278548" t="s">
        <v>8</v>
      </c>
    </row>
    <row r="278549" spans="1:1" x14ac:dyDescent="0.35">
      <c r="A278549" t="s">
        <v>20</v>
      </c>
    </row>
    <row r="278550" spans="1:1" x14ac:dyDescent="0.35">
      <c r="A278550" t="s">
        <v>19</v>
      </c>
    </row>
    <row r="294913" spans="1:1" x14ac:dyDescent="0.35">
      <c r="A294913" t="s">
        <v>14</v>
      </c>
    </row>
    <row r="294914" spans="1:1" x14ac:dyDescent="0.35">
      <c r="A294914" t="s">
        <v>16</v>
      </c>
    </row>
    <row r="294915" spans="1:1" x14ac:dyDescent="0.35">
      <c r="A294915" t="s">
        <v>15</v>
      </c>
    </row>
    <row r="294916" spans="1:1" x14ac:dyDescent="0.35">
      <c r="A294916" t="s">
        <v>1</v>
      </c>
    </row>
    <row r="294917" spans="1:1" x14ac:dyDescent="0.35">
      <c r="A294917" t="s">
        <v>17</v>
      </c>
    </row>
    <row r="294918" spans="1:1" x14ac:dyDescent="0.35">
      <c r="A294918" t="s">
        <v>18</v>
      </c>
    </row>
    <row r="294919" spans="1:1" x14ac:dyDescent="0.35">
      <c r="A294919" t="s">
        <v>2</v>
      </c>
    </row>
    <row r="294920" spans="1:1" x14ac:dyDescent="0.35">
      <c r="A294920" t="s">
        <v>21</v>
      </c>
    </row>
    <row r="294921" spans="1:1" x14ac:dyDescent="0.35">
      <c r="A294921" t="s">
        <v>22</v>
      </c>
    </row>
    <row r="294922" spans="1:1" x14ac:dyDescent="0.35">
      <c r="A294922" t="s">
        <v>23</v>
      </c>
    </row>
    <row r="294923" spans="1:1" x14ac:dyDescent="0.35">
      <c r="A294923" t="s">
        <v>3</v>
      </c>
    </row>
    <row r="294924" spans="1:1" x14ac:dyDescent="0.35">
      <c r="A294924" t="s">
        <v>24</v>
      </c>
    </row>
    <row r="294925" spans="1:1" x14ac:dyDescent="0.35">
      <c r="A294925" t="s">
        <v>4</v>
      </c>
    </row>
    <row r="294926" spans="1:1" x14ac:dyDescent="0.35">
      <c r="A294926" t="s">
        <v>5</v>
      </c>
    </row>
    <row r="294927" spans="1:1" x14ac:dyDescent="0.35">
      <c r="A294927" t="s">
        <v>6</v>
      </c>
    </row>
    <row r="294928" spans="1:1" x14ac:dyDescent="0.35">
      <c r="A294928" t="s">
        <v>25</v>
      </c>
    </row>
    <row r="294929" spans="1:1" x14ac:dyDescent="0.35">
      <c r="A294929" t="s">
        <v>7</v>
      </c>
    </row>
    <row r="294930" spans="1:1" x14ac:dyDescent="0.35">
      <c r="A294930" t="s">
        <v>26</v>
      </c>
    </row>
    <row r="294931" spans="1:1" x14ac:dyDescent="0.35">
      <c r="A294931" t="s">
        <v>27</v>
      </c>
    </row>
    <row r="294932" spans="1:1" x14ac:dyDescent="0.35">
      <c r="A294932" t="s">
        <v>8</v>
      </c>
    </row>
    <row r="294933" spans="1:1" x14ac:dyDescent="0.35">
      <c r="A294933" t="s">
        <v>20</v>
      </c>
    </row>
    <row r="294934" spans="1:1" x14ac:dyDescent="0.35">
      <c r="A294934" t="s">
        <v>19</v>
      </c>
    </row>
    <row r="311297" spans="1:1" x14ac:dyDescent="0.35">
      <c r="A311297" t="s">
        <v>14</v>
      </c>
    </row>
    <row r="311298" spans="1:1" x14ac:dyDescent="0.35">
      <c r="A311298" t="s">
        <v>16</v>
      </c>
    </row>
    <row r="311299" spans="1:1" x14ac:dyDescent="0.35">
      <c r="A311299" t="s">
        <v>15</v>
      </c>
    </row>
    <row r="311300" spans="1:1" x14ac:dyDescent="0.35">
      <c r="A311300" t="s">
        <v>1</v>
      </c>
    </row>
    <row r="311301" spans="1:1" x14ac:dyDescent="0.35">
      <c r="A311301" t="s">
        <v>17</v>
      </c>
    </row>
    <row r="311302" spans="1:1" x14ac:dyDescent="0.35">
      <c r="A311302" t="s">
        <v>18</v>
      </c>
    </row>
    <row r="311303" spans="1:1" x14ac:dyDescent="0.35">
      <c r="A311303" t="s">
        <v>2</v>
      </c>
    </row>
    <row r="311304" spans="1:1" x14ac:dyDescent="0.35">
      <c r="A311304" t="s">
        <v>21</v>
      </c>
    </row>
    <row r="311305" spans="1:1" x14ac:dyDescent="0.35">
      <c r="A311305" t="s">
        <v>22</v>
      </c>
    </row>
    <row r="311306" spans="1:1" x14ac:dyDescent="0.35">
      <c r="A311306" t="s">
        <v>23</v>
      </c>
    </row>
    <row r="311307" spans="1:1" x14ac:dyDescent="0.35">
      <c r="A311307" t="s">
        <v>3</v>
      </c>
    </row>
    <row r="311308" spans="1:1" x14ac:dyDescent="0.35">
      <c r="A311308" t="s">
        <v>24</v>
      </c>
    </row>
    <row r="311309" spans="1:1" x14ac:dyDescent="0.35">
      <c r="A311309" t="s">
        <v>4</v>
      </c>
    </row>
    <row r="311310" spans="1:1" x14ac:dyDescent="0.35">
      <c r="A311310" t="s">
        <v>5</v>
      </c>
    </row>
    <row r="311311" spans="1:1" x14ac:dyDescent="0.35">
      <c r="A311311" t="s">
        <v>6</v>
      </c>
    </row>
    <row r="311312" spans="1:1" x14ac:dyDescent="0.35">
      <c r="A311312" t="s">
        <v>25</v>
      </c>
    </row>
    <row r="311313" spans="1:1" x14ac:dyDescent="0.35">
      <c r="A311313" t="s">
        <v>7</v>
      </c>
    </row>
    <row r="311314" spans="1:1" x14ac:dyDescent="0.35">
      <c r="A311314" t="s">
        <v>26</v>
      </c>
    </row>
    <row r="311315" spans="1:1" x14ac:dyDescent="0.35">
      <c r="A311315" t="s">
        <v>27</v>
      </c>
    </row>
    <row r="311316" spans="1:1" x14ac:dyDescent="0.35">
      <c r="A311316" t="s">
        <v>8</v>
      </c>
    </row>
    <row r="311317" spans="1:1" x14ac:dyDescent="0.35">
      <c r="A311317" t="s">
        <v>20</v>
      </c>
    </row>
    <row r="311318" spans="1:1" x14ac:dyDescent="0.35">
      <c r="A311318" t="s">
        <v>19</v>
      </c>
    </row>
    <row r="327681" spans="1:1" x14ac:dyDescent="0.35">
      <c r="A327681" t="s">
        <v>14</v>
      </c>
    </row>
    <row r="327682" spans="1:1" x14ac:dyDescent="0.35">
      <c r="A327682" t="s">
        <v>16</v>
      </c>
    </row>
    <row r="327683" spans="1:1" x14ac:dyDescent="0.35">
      <c r="A327683" t="s">
        <v>15</v>
      </c>
    </row>
    <row r="327684" spans="1:1" x14ac:dyDescent="0.35">
      <c r="A327684" t="s">
        <v>1</v>
      </c>
    </row>
    <row r="327685" spans="1:1" x14ac:dyDescent="0.35">
      <c r="A327685" t="s">
        <v>17</v>
      </c>
    </row>
    <row r="327686" spans="1:1" x14ac:dyDescent="0.35">
      <c r="A327686" t="s">
        <v>18</v>
      </c>
    </row>
    <row r="327687" spans="1:1" x14ac:dyDescent="0.35">
      <c r="A327687" t="s">
        <v>2</v>
      </c>
    </row>
    <row r="327688" spans="1:1" x14ac:dyDescent="0.35">
      <c r="A327688" t="s">
        <v>21</v>
      </c>
    </row>
    <row r="327689" spans="1:1" x14ac:dyDescent="0.35">
      <c r="A327689" t="s">
        <v>22</v>
      </c>
    </row>
    <row r="327690" spans="1:1" x14ac:dyDescent="0.35">
      <c r="A327690" t="s">
        <v>23</v>
      </c>
    </row>
    <row r="327691" spans="1:1" x14ac:dyDescent="0.35">
      <c r="A327691" t="s">
        <v>3</v>
      </c>
    </row>
    <row r="327692" spans="1:1" x14ac:dyDescent="0.35">
      <c r="A327692" t="s">
        <v>24</v>
      </c>
    </row>
    <row r="327693" spans="1:1" x14ac:dyDescent="0.35">
      <c r="A327693" t="s">
        <v>4</v>
      </c>
    </row>
    <row r="327694" spans="1:1" x14ac:dyDescent="0.35">
      <c r="A327694" t="s">
        <v>5</v>
      </c>
    </row>
    <row r="327695" spans="1:1" x14ac:dyDescent="0.35">
      <c r="A327695" t="s">
        <v>6</v>
      </c>
    </row>
    <row r="327696" spans="1:1" x14ac:dyDescent="0.35">
      <c r="A327696" t="s">
        <v>25</v>
      </c>
    </row>
    <row r="327697" spans="1:1" x14ac:dyDescent="0.35">
      <c r="A327697" t="s">
        <v>7</v>
      </c>
    </row>
    <row r="327698" spans="1:1" x14ac:dyDescent="0.35">
      <c r="A327698" t="s">
        <v>26</v>
      </c>
    </row>
    <row r="327699" spans="1:1" x14ac:dyDescent="0.35">
      <c r="A327699" t="s">
        <v>27</v>
      </c>
    </row>
    <row r="327700" spans="1:1" x14ac:dyDescent="0.35">
      <c r="A327700" t="s">
        <v>8</v>
      </c>
    </row>
    <row r="327701" spans="1:1" x14ac:dyDescent="0.35">
      <c r="A327701" t="s">
        <v>20</v>
      </c>
    </row>
    <row r="327702" spans="1:1" x14ac:dyDescent="0.35">
      <c r="A327702" t="s">
        <v>19</v>
      </c>
    </row>
    <row r="344065" spans="1:1" x14ac:dyDescent="0.35">
      <c r="A344065" t="s">
        <v>14</v>
      </c>
    </row>
    <row r="344066" spans="1:1" x14ac:dyDescent="0.35">
      <c r="A344066" t="s">
        <v>16</v>
      </c>
    </row>
    <row r="344067" spans="1:1" x14ac:dyDescent="0.35">
      <c r="A344067" t="s">
        <v>15</v>
      </c>
    </row>
    <row r="344068" spans="1:1" x14ac:dyDescent="0.35">
      <c r="A344068" t="s">
        <v>1</v>
      </c>
    </row>
    <row r="344069" spans="1:1" x14ac:dyDescent="0.35">
      <c r="A344069" t="s">
        <v>17</v>
      </c>
    </row>
    <row r="344070" spans="1:1" x14ac:dyDescent="0.35">
      <c r="A344070" t="s">
        <v>18</v>
      </c>
    </row>
    <row r="344071" spans="1:1" x14ac:dyDescent="0.35">
      <c r="A344071" t="s">
        <v>2</v>
      </c>
    </row>
    <row r="344072" spans="1:1" x14ac:dyDescent="0.35">
      <c r="A344072" t="s">
        <v>21</v>
      </c>
    </row>
    <row r="344073" spans="1:1" x14ac:dyDescent="0.35">
      <c r="A344073" t="s">
        <v>22</v>
      </c>
    </row>
    <row r="344074" spans="1:1" x14ac:dyDescent="0.35">
      <c r="A344074" t="s">
        <v>23</v>
      </c>
    </row>
    <row r="344075" spans="1:1" x14ac:dyDescent="0.35">
      <c r="A344075" t="s">
        <v>3</v>
      </c>
    </row>
    <row r="344076" spans="1:1" x14ac:dyDescent="0.35">
      <c r="A344076" t="s">
        <v>24</v>
      </c>
    </row>
    <row r="344077" spans="1:1" x14ac:dyDescent="0.35">
      <c r="A344077" t="s">
        <v>4</v>
      </c>
    </row>
    <row r="344078" spans="1:1" x14ac:dyDescent="0.35">
      <c r="A344078" t="s">
        <v>5</v>
      </c>
    </row>
    <row r="344079" spans="1:1" x14ac:dyDescent="0.35">
      <c r="A344079" t="s">
        <v>6</v>
      </c>
    </row>
    <row r="344080" spans="1:1" x14ac:dyDescent="0.35">
      <c r="A344080" t="s">
        <v>25</v>
      </c>
    </row>
    <row r="344081" spans="1:1" x14ac:dyDescent="0.35">
      <c r="A344081" t="s">
        <v>7</v>
      </c>
    </row>
    <row r="344082" spans="1:1" x14ac:dyDescent="0.35">
      <c r="A344082" t="s">
        <v>26</v>
      </c>
    </row>
    <row r="344083" spans="1:1" x14ac:dyDescent="0.35">
      <c r="A344083" t="s">
        <v>27</v>
      </c>
    </row>
    <row r="344084" spans="1:1" x14ac:dyDescent="0.35">
      <c r="A344084" t="s">
        <v>8</v>
      </c>
    </row>
    <row r="344085" spans="1:1" x14ac:dyDescent="0.35">
      <c r="A344085" t="s">
        <v>20</v>
      </c>
    </row>
    <row r="344086" spans="1:1" x14ac:dyDescent="0.35">
      <c r="A344086" t="s">
        <v>19</v>
      </c>
    </row>
    <row r="360449" spans="1:1" x14ac:dyDescent="0.35">
      <c r="A360449" t="s">
        <v>14</v>
      </c>
    </row>
    <row r="360450" spans="1:1" x14ac:dyDescent="0.35">
      <c r="A360450" t="s">
        <v>16</v>
      </c>
    </row>
    <row r="360451" spans="1:1" x14ac:dyDescent="0.35">
      <c r="A360451" t="s">
        <v>15</v>
      </c>
    </row>
    <row r="360452" spans="1:1" x14ac:dyDescent="0.35">
      <c r="A360452" t="s">
        <v>1</v>
      </c>
    </row>
    <row r="360453" spans="1:1" x14ac:dyDescent="0.35">
      <c r="A360453" t="s">
        <v>17</v>
      </c>
    </row>
    <row r="360454" spans="1:1" x14ac:dyDescent="0.35">
      <c r="A360454" t="s">
        <v>18</v>
      </c>
    </row>
    <row r="360455" spans="1:1" x14ac:dyDescent="0.35">
      <c r="A360455" t="s">
        <v>2</v>
      </c>
    </row>
    <row r="360456" spans="1:1" x14ac:dyDescent="0.35">
      <c r="A360456" t="s">
        <v>21</v>
      </c>
    </row>
    <row r="360457" spans="1:1" x14ac:dyDescent="0.35">
      <c r="A360457" t="s">
        <v>22</v>
      </c>
    </row>
    <row r="360458" spans="1:1" x14ac:dyDescent="0.35">
      <c r="A360458" t="s">
        <v>23</v>
      </c>
    </row>
    <row r="360459" spans="1:1" x14ac:dyDescent="0.35">
      <c r="A360459" t="s">
        <v>3</v>
      </c>
    </row>
    <row r="360460" spans="1:1" x14ac:dyDescent="0.35">
      <c r="A360460" t="s">
        <v>24</v>
      </c>
    </row>
    <row r="360461" spans="1:1" x14ac:dyDescent="0.35">
      <c r="A360461" t="s">
        <v>4</v>
      </c>
    </row>
    <row r="360462" spans="1:1" x14ac:dyDescent="0.35">
      <c r="A360462" t="s">
        <v>5</v>
      </c>
    </row>
    <row r="360463" spans="1:1" x14ac:dyDescent="0.35">
      <c r="A360463" t="s">
        <v>6</v>
      </c>
    </row>
    <row r="360464" spans="1:1" x14ac:dyDescent="0.35">
      <c r="A360464" t="s">
        <v>25</v>
      </c>
    </row>
    <row r="360465" spans="1:1" x14ac:dyDescent="0.35">
      <c r="A360465" t="s">
        <v>7</v>
      </c>
    </row>
    <row r="360466" spans="1:1" x14ac:dyDescent="0.35">
      <c r="A360466" t="s">
        <v>26</v>
      </c>
    </row>
    <row r="360467" spans="1:1" x14ac:dyDescent="0.35">
      <c r="A360467" t="s">
        <v>27</v>
      </c>
    </row>
    <row r="360468" spans="1:1" x14ac:dyDescent="0.35">
      <c r="A360468" t="s">
        <v>8</v>
      </c>
    </row>
    <row r="360469" spans="1:1" x14ac:dyDescent="0.35">
      <c r="A360469" t="s">
        <v>20</v>
      </c>
    </row>
    <row r="360470" spans="1:1" x14ac:dyDescent="0.35">
      <c r="A360470" t="s">
        <v>19</v>
      </c>
    </row>
    <row r="376833" spans="1:1" x14ac:dyDescent="0.35">
      <c r="A376833" t="s">
        <v>14</v>
      </c>
    </row>
    <row r="376834" spans="1:1" x14ac:dyDescent="0.35">
      <c r="A376834" t="s">
        <v>16</v>
      </c>
    </row>
    <row r="376835" spans="1:1" x14ac:dyDescent="0.35">
      <c r="A376835" t="s">
        <v>15</v>
      </c>
    </row>
    <row r="376836" spans="1:1" x14ac:dyDescent="0.35">
      <c r="A376836" t="s">
        <v>1</v>
      </c>
    </row>
    <row r="376837" spans="1:1" x14ac:dyDescent="0.35">
      <c r="A376837" t="s">
        <v>17</v>
      </c>
    </row>
    <row r="376838" spans="1:1" x14ac:dyDescent="0.35">
      <c r="A376838" t="s">
        <v>18</v>
      </c>
    </row>
    <row r="376839" spans="1:1" x14ac:dyDescent="0.35">
      <c r="A376839" t="s">
        <v>2</v>
      </c>
    </row>
    <row r="376840" spans="1:1" x14ac:dyDescent="0.35">
      <c r="A376840" t="s">
        <v>21</v>
      </c>
    </row>
    <row r="376841" spans="1:1" x14ac:dyDescent="0.35">
      <c r="A376841" t="s">
        <v>22</v>
      </c>
    </row>
    <row r="376842" spans="1:1" x14ac:dyDescent="0.35">
      <c r="A376842" t="s">
        <v>23</v>
      </c>
    </row>
    <row r="376843" spans="1:1" x14ac:dyDescent="0.35">
      <c r="A376843" t="s">
        <v>3</v>
      </c>
    </row>
    <row r="376844" spans="1:1" x14ac:dyDescent="0.35">
      <c r="A376844" t="s">
        <v>24</v>
      </c>
    </row>
    <row r="376845" spans="1:1" x14ac:dyDescent="0.35">
      <c r="A376845" t="s">
        <v>4</v>
      </c>
    </row>
    <row r="376846" spans="1:1" x14ac:dyDescent="0.35">
      <c r="A376846" t="s">
        <v>5</v>
      </c>
    </row>
    <row r="376847" spans="1:1" x14ac:dyDescent="0.35">
      <c r="A376847" t="s">
        <v>6</v>
      </c>
    </row>
    <row r="376848" spans="1:1" x14ac:dyDescent="0.35">
      <c r="A376848" t="s">
        <v>25</v>
      </c>
    </row>
    <row r="376849" spans="1:1" x14ac:dyDescent="0.35">
      <c r="A376849" t="s">
        <v>7</v>
      </c>
    </row>
    <row r="376850" spans="1:1" x14ac:dyDescent="0.35">
      <c r="A376850" t="s">
        <v>26</v>
      </c>
    </row>
    <row r="376851" spans="1:1" x14ac:dyDescent="0.35">
      <c r="A376851" t="s">
        <v>27</v>
      </c>
    </row>
    <row r="376852" spans="1:1" x14ac:dyDescent="0.35">
      <c r="A376852" t="s">
        <v>8</v>
      </c>
    </row>
    <row r="376853" spans="1:1" x14ac:dyDescent="0.35">
      <c r="A376853" t="s">
        <v>20</v>
      </c>
    </row>
    <row r="376854" spans="1:1" x14ac:dyDescent="0.35">
      <c r="A376854" t="s">
        <v>19</v>
      </c>
    </row>
    <row r="393217" spans="1:1" x14ac:dyDescent="0.35">
      <c r="A393217" t="s">
        <v>14</v>
      </c>
    </row>
    <row r="393218" spans="1:1" x14ac:dyDescent="0.35">
      <c r="A393218" t="s">
        <v>16</v>
      </c>
    </row>
    <row r="393219" spans="1:1" x14ac:dyDescent="0.35">
      <c r="A393219" t="s">
        <v>15</v>
      </c>
    </row>
    <row r="393220" spans="1:1" x14ac:dyDescent="0.35">
      <c r="A393220" t="s">
        <v>1</v>
      </c>
    </row>
    <row r="393221" spans="1:1" x14ac:dyDescent="0.35">
      <c r="A393221" t="s">
        <v>17</v>
      </c>
    </row>
    <row r="393222" spans="1:1" x14ac:dyDescent="0.35">
      <c r="A393222" t="s">
        <v>18</v>
      </c>
    </row>
    <row r="393223" spans="1:1" x14ac:dyDescent="0.35">
      <c r="A393223" t="s">
        <v>2</v>
      </c>
    </row>
    <row r="393224" spans="1:1" x14ac:dyDescent="0.35">
      <c r="A393224" t="s">
        <v>21</v>
      </c>
    </row>
    <row r="393225" spans="1:1" x14ac:dyDescent="0.35">
      <c r="A393225" t="s">
        <v>22</v>
      </c>
    </row>
    <row r="393226" spans="1:1" x14ac:dyDescent="0.35">
      <c r="A393226" t="s">
        <v>23</v>
      </c>
    </row>
    <row r="393227" spans="1:1" x14ac:dyDescent="0.35">
      <c r="A393227" t="s">
        <v>3</v>
      </c>
    </row>
    <row r="393228" spans="1:1" x14ac:dyDescent="0.35">
      <c r="A393228" t="s">
        <v>24</v>
      </c>
    </row>
    <row r="393229" spans="1:1" x14ac:dyDescent="0.35">
      <c r="A393229" t="s">
        <v>4</v>
      </c>
    </row>
    <row r="393230" spans="1:1" x14ac:dyDescent="0.35">
      <c r="A393230" t="s">
        <v>5</v>
      </c>
    </row>
    <row r="393231" spans="1:1" x14ac:dyDescent="0.35">
      <c r="A393231" t="s">
        <v>6</v>
      </c>
    </row>
    <row r="393232" spans="1:1" x14ac:dyDescent="0.35">
      <c r="A393232" t="s">
        <v>25</v>
      </c>
    </row>
    <row r="393233" spans="1:1" x14ac:dyDescent="0.35">
      <c r="A393233" t="s">
        <v>7</v>
      </c>
    </row>
    <row r="393234" spans="1:1" x14ac:dyDescent="0.35">
      <c r="A393234" t="s">
        <v>26</v>
      </c>
    </row>
    <row r="393235" spans="1:1" x14ac:dyDescent="0.35">
      <c r="A393235" t="s">
        <v>27</v>
      </c>
    </row>
    <row r="393236" spans="1:1" x14ac:dyDescent="0.35">
      <c r="A393236" t="s">
        <v>8</v>
      </c>
    </row>
    <row r="393237" spans="1:1" x14ac:dyDescent="0.35">
      <c r="A393237" t="s">
        <v>20</v>
      </c>
    </row>
    <row r="393238" spans="1:1" x14ac:dyDescent="0.35">
      <c r="A393238" t="s">
        <v>19</v>
      </c>
    </row>
    <row r="409601" spans="1:1" x14ac:dyDescent="0.35">
      <c r="A409601" t="s">
        <v>14</v>
      </c>
    </row>
    <row r="409602" spans="1:1" x14ac:dyDescent="0.35">
      <c r="A409602" t="s">
        <v>16</v>
      </c>
    </row>
    <row r="409603" spans="1:1" x14ac:dyDescent="0.35">
      <c r="A409603" t="s">
        <v>15</v>
      </c>
    </row>
    <row r="409604" spans="1:1" x14ac:dyDescent="0.35">
      <c r="A409604" t="s">
        <v>1</v>
      </c>
    </row>
    <row r="409605" spans="1:1" x14ac:dyDescent="0.35">
      <c r="A409605" t="s">
        <v>17</v>
      </c>
    </row>
    <row r="409606" spans="1:1" x14ac:dyDescent="0.35">
      <c r="A409606" t="s">
        <v>18</v>
      </c>
    </row>
    <row r="409607" spans="1:1" x14ac:dyDescent="0.35">
      <c r="A409607" t="s">
        <v>2</v>
      </c>
    </row>
    <row r="409608" spans="1:1" x14ac:dyDescent="0.35">
      <c r="A409608" t="s">
        <v>21</v>
      </c>
    </row>
    <row r="409609" spans="1:1" x14ac:dyDescent="0.35">
      <c r="A409609" t="s">
        <v>22</v>
      </c>
    </row>
    <row r="409610" spans="1:1" x14ac:dyDescent="0.35">
      <c r="A409610" t="s">
        <v>23</v>
      </c>
    </row>
    <row r="409611" spans="1:1" x14ac:dyDescent="0.35">
      <c r="A409611" t="s">
        <v>3</v>
      </c>
    </row>
    <row r="409612" spans="1:1" x14ac:dyDescent="0.35">
      <c r="A409612" t="s">
        <v>24</v>
      </c>
    </row>
    <row r="409613" spans="1:1" x14ac:dyDescent="0.35">
      <c r="A409613" t="s">
        <v>4</v>
      </c>
    </row>
    <row r="409614" spans="1:1" x14ac:dyDescent="0.35">
      <c r="A409614" t="s">
        <v>5</v>
      </c>
    </row>
    <row r="409615" spans="1:1" x14ac:dyDescent="0.35">
      <c r="A409615" t="s">
        <v>6</v>
      </c>
    </row>
    <row r="409616" spans="1:1" x14ac:dyDescent="0.35">
      <c r="A409616" t="s">
        <v>25</v>
      </c>
    </row>
    <row r="409617" spans="1:1" x14ac:dyDescent="0.35">
      <c r="A409617" t="s">
        <v>7</v>
      </c>
    </row>
    <row r="409618" spans="1:1" x14ac:dyDescent="0.35">
      <c r="A409618" t="s">
        <v>26</v>
      </c>
    </row>
    <row r="409619" spans="1:1" x14ac:dyDescent="0.35">
      <c r="A409619" t="s">
        <v>27</v>
      </c>
    </row>
    <row r="409620" spans="1:1" x14ac:dyDescent="0.35">
      <c r="A409620" t="s">
        <v>8</v>
      </c>
    </row>
    <row r="409621" spans="1:1" x14ac:dyDescent="0.35">
      <c r="A409621" t="s">
        <v>20</v>
      </c>
    </row>
    <row r="409622" spans="1:1" x14ac:dyDescent="0.35">
      <c r="A409622" t="s">
        <v>19</v>
      </c>
    </row>
    <row r="425985" spans="1:1" x14ac:dyDescent="0.35">
      <c r="A425985" t="s">
        <v>14</v>
      </c>
    </row>
    <row r="425986" spans="1:1" x14ac:dyDescent="0.35">
      <c r="A425986" t="s">
        <v>16</v>
      </c>
    </row>
    <row r="425987" spans="1:1" x14ac:dyDescent="0.35">
      <c r="A425987" t="s">
        <v>15</v>
      </c>
    </row>
    <row r="425988" spans="1:1" x14ac:dyDescent="0.35">
      <c r="A425988" t="s">
        <v>1</v>
      </c>
    </row>
    <row r="425989" spans="1:1" x14ac:dyDescent="0.35">
      <c r="A425989" t="s">
        <v>17</v>
      </c>
    </row>
    <row r="425990" spans="1:1" x14ac:dyDescent="0.35">
      <c r="A425990" t="s">
        <v>18</v>
      </c>
    </row>
    <row r="425991" spans="1:1" x14ac:dyDescent="0.35">
      <c r="A425991" t="s">
        <v>2</v>
      </c>
    </row>
    <row r="425992" spans="1:1" x14ac:dyDescent="0.35">
      <c r="A425992" t="s">
        <v>21</v>
      </c>
    </row>
    <row r="425993" spans="1:1" x14ac:dyDescent="0.35">
      <c r="A425993" t="s">
        <v>22</v>
      </c>
    </row>
    <row r="425994" spans="1:1" x14ac:dyDescent="0.35">
      <c r="A425994" t="s">
        <v>23</v>
      </c>
    </row>
    <row r="425995" spans="1:1" x14ac:dyDescent="0.35">
      <c r="A425995" t="s">
        <v>3</v>
      </c>
    </row>
    <row r="425996" spans="1:1" x14ac:dyDescent="0.35">
      <c r="A425996" t="s">
        <v>24</v>
      </c>
    </row>
    <row r="425997" spans="1:1" x14ac:dyDescent="0.35">
      <c r="A425997" t="s">
        <v>4</v>
      </c>
    </row>
    <row r="425998" spans="1:1" x14ac:dyDescent="0.35">
      <c r="A425998" t="s">
        <v>5</v>
      </c>
    </row>
    <row r="425999" spans="1:1" x14ac:dyDescent="0.35">
      <c r="A425999" t="s">
        <v>6</v>
      </c>
    </row>
    <row r="426000" spans="1:1" x14ac:dyDescent="0.35">
      <c r="A426000" t="s">
        <v>25</v>
      </c>
    </row>
    <row r="426001" spans="1:1" x14ac:dyDescent="0.35">
      <c r="A426001" t="s">
        <v>7</v>
      </c>
    </row>
    <row r="426002" spans="1:1" x14ac:dyDescent="0.35">
      <c r="A426002" t="s">
        <v>26</v>
      </c>
    </row>
    <row r="426003" spans="1:1" x14ac:dyDescent="0.35">
      <c r="A426003" t="s">
        <v>27</v>
      </c>
    </row>
    <row r="426004" spans="1:1" x14ac:dyDescent="0.35">
      <c r="A426004" t="s">
        <v>8</v>
      </c>
    </row>
    <row r="426005" spans="1:1" x14ac:dyDescent="0.35">
      <c r="A426005" t="s">
        <v>20</v>
      </c>
    </row>
    <row r="426006" spans="1:1" x14ac:dyDescent="0.35">
      <c r="A426006" t="s">
        <v>19</v>
      </c>
    </row>
    <row r="442369" spans="1:1" x14ac:dyDescent="0.35">
      <c r="A442369" t="s">
        <v>14</v>
      </c>
    </row>
    <row r="442370" spans="1:1" x14ac:dyDescent="0.35">
      <c r="A442370" t="s">
        <v>16</v>
      </c>
    </row>
    <row r="442371" spans="1:1" x14ac:dyDescent="0.35">
      <c r="A442371" t="s">
        <v>15</v>
      </c>
    </row>
    <row r="442372" spans="1:1" x14ac:dyDescent="0.35">
      <c r="A442372" t="s">
        <v>1</v>
      </c>
    </row>
    <row r="442373" spans="1:1" x14ac:dyDescent="0.35">
      <c r="A442373" t="s">
        <v>17</v>
      </c>
    </row>
    <row r="442374" spans="1:1" x14ac:dyDescent="0.35">
      <c r="A442374" t="s">
        <v>18</v>
      </c>
    </row>
    <row r="442375" spans="1:1" x14ac:dyDescent="0.35">
      <c r="A442375" t="s">
        <v>2</v>
      </c>
    </row>
    <row r="442376" spans="1:1" x14ac:dyDescent="0.35">
      <c r="A442376" t="s">
        <v>21</v>
      </c>
    </row>
    <row r="442377" spans="1:1" x14ac:dyDescent="0.35">
      <c r="A442377" t="s">
        <v>22</v>
      </c>
    </row>
    <row r="442378" spans="1:1" x14ac:dyDescent="0.35">
      <c r="A442378" t="s">
        <v>23</v>
      </c>
    </row>
    <row r="442379" spans="1:1" x14ac:dyDescent="0.35">
      <c r="A442379" t="s">
        <v>3</v>
      </c>
    </row>
    <row r="442380" spans="1:1" x14ac:dyDescent="0.35">
      <c r="A442380" t="s">
        <v>24</v>
      </c>
    </row>
    <row r="442381" spans="1:1" x14ac:dyDescent="0.35">
      <c r="A442381" t="s">
        <v>4</v>
      </c>
    </row>
    <row r="442382" spans="1:1" x14ac:dyDescent="0.35">
      <c r="A442382" t="s">
        <v>5</v>
      </c>
    </row>
    <row r="442383" spans="1:1" x14ac:dyDescent="0.35">
      <c r="A442383" t="s">
        <v>6</v>
      </c>
    </row>
    <row r="442384" spans="1:1" x14ac:dyDescent="0.35">
      <c r="A442384" t="s">
        <v>25</v>
      </c>
    </row>
    <row r="442385" spans="1:1" x14ac:dyDescent="0.35">
      <c r="A442385" t="s">
        <v>7</v>
      </c>
    </row>
    <row r="442386" spans="1:1" x14ac:dyDescent="0.35">
      <c r="A442386" t="s">
        <v>26</v>
      </c>
    </row>
    <row r="442387" spans="1:1" x14ac:dyDescent="0.35">
      <c r="A442387" t="s">
        <v>27</v>
      </c>
    </row>
    <row r="442388" spans="1:1" x14ac:dyDescent="0.35">
      <c r="A442388" t="s">
        <v>8</v>
      </c>
    </row>
    <row r="442389" spans="1:1" x14ac:dyDescent="0.35">
      <c r="A442389" t="s">
        <v>20</v>
      </c>
    </row>
    <row r="442390" spans="1:1" x14ac:dyDescent="0.35">
      <c r="A442390" t="s">
        <v>19</v>
      </c>
    </row>
    <row r="458753" spans="1:1" x14ac:dyDescent="0.35">
      <c r="A458753" t="s">
        <v>14</v>
      </c>
    </row>
    <row r="458754" spans="1:1" x14ac:dyDescent="0.35">
      <c r="A458754" t="s">
        <v>16</v>
      </c>
    </row>
    <row r="458755" spans="1:1" x14ac:dyDescent="0.35">
      <c r="A458755" t="s">
        <v>15</v>
      </c>
    </row>
    <row r="458756" spans="1:1" x14ac:dyDescent="0.35">
      <c r="A458756" t="s">
        <v>1</v>
      </c>
    </row>
    <row r="458757" spans="1:1" x14ac:dyDescent="0.35">
      <c r="A458757" t="s">
        <v>17</v>
      </c>
    </row>
    <row r="458758" spans="1:1" x14ac:dyDescent="0.35">
      <c r="A458758" t="s">
        <v>18</v>
      </c>
    </row>
    <row r="458759" spans="1:1" x14ac:dyDescent="0.35">
      <c r="A458759" t="s">
        <v>2</v>
      </c>
    </row>
    <row r="458760" spans="1:1" x14ac:dyDescent="0.35">
      <c r="A458760" t="s">
        <v>21</v>
      </c>
    </row>
    <row r="458761" spans="1:1" x14ac:dyDescent="0.35">
      <c r="A458761" t="s">
        <v>22</v>
      </c>
    </row>
    <row r="458762" spans="1:1" x14ac:dyDescent="0.35">
      <c r="A458762" t="s">
        <v>23</v>
      </c>
    </row>
    <row r="458763" spans="1:1" x14ac:dyDescent="0.35">
      <c r="A458763" t="s">
        <v>3</v>
      </c>
    </row>
    <row r="458764" spans="1:1" x14ac:dyDescent="0.35">
      <c r="A458764" t="s">
        <v>24</v>
      </c>
    </row>
    <row r="458765" spans="1:1" x14ac:dyDescent="0.35">
      <c r="A458765" t="s">
        <v>4</v>
      </c>
    </row>
    <row r="458766" spans="1:1" x14ac:dyDescent="0.35">
      <c r="A458766" t="s">
        <v>5</v>
      </c>
    </row>
    <row r="458767" spans="1:1" x14ac:dyDescent="0.35">
      <c r="A458767" t="s">
        <v>6</v>
      </c>
    </row>
    <row r="458768" spans="1:1" x14ac:dyDescent="0.35">
      <c r="A458768" t="s">
        <v>25</v>
      </c>
    </row>
    <row r="458769" spans="1:1" x14ac:dyDescent="0.35">
      <c r="A458769" t="s">
        <v>7</v>
      </c>
    </row>
    <row r="458770" spans="1:1" x14ac:dyDescent="0.35">
      <c r="A458770" t="s">
        <v>26</v>
      </c>
    </row>
    <row r="458771" spans="1:1" x14ac:dyDescent="0.35">
      <c r="A458771" t="s">
        <v>27</v>
      </c>
    </row>
    <row r="458772" spans="1:1" x14ac:dyDescent="0.35">
      <c r="A458772" t="s">
        <v>8</v>
      </c>
    </row>
    <row r="458773" spans="1:1" x14ac:dyDescent="0.35">
      <c r="A458773" t="s">
        <v>20</v>
      </c>
    </row>
    <row r="458774" spans="1:1" x14ac:dyDescent="0.35">
      <c r="A458774" t="s">
        <v>19</v>
      </c>
    </row>
    <row r="475137" spans="1:1" x14ac:dyDescent="0.35">
      <c r="A475137" t="s">
        <v>14</v>
      </c>
    </row>
    <row r="475138" spans="1:1" x14ac:dyDescent="0.35">
      <c r="A475138" t="s">
        <v>16</v>
      </c>
    </row>
    <row r="475139" spans="1:1" x14ac:dyDescent="0.35">
      <c r="A475139" t="s">
        <v>15</v>
      </c>
    </row>
    <row r="475140" spans="1:1" x14ac:dyDescent="0.35">
      <c r="A475140" t="s">
        <v>1</v>
      </c>
    </row>
    <row r="475141" spans="1:1" x14ac:dyDescent="0.35">
      <c r="A475141" t="s">
        <v>17</v>
      </c>
    </row>
    <row r="475142" spans="1:1" x14ac:dyDescent="0.35">
      <c r="A475142" t="s">
        <v>18</v>
      </c>
    </row>
    <row r="475143" spans="1:1" x14ac:dyDescent="0.35">
      <c r="A475143" t="s">
        <v>2</v>
      </c>
    </row>
    <row r="475144" spans="1:1" x14ac:dyDescent="0.35">
      <c r="A475144" t="s">
        <v>21</v>
      </c>
    </row>
    <row r="475145" spans="1:1" x14ac:dyDescent="0.35">
      <c r="A475145" t="s">
        <v>22</v>
      </c>
    </row>
    <row r="475146" spans="1:1" x14ac:dyDescent="0.35">
      <c r="A475146" t="s">
        <v>23</v>
      </c>
    </row>
    <row r="475147" spans="1:1" x14ac:dyDescent="0.35">
      <c r="A475147" t="s">
        <v>3</v>
      </c>
    </row>
    <row r="475148" spans="1:1" x14ac:dyDescent="0.35">
      <c r="A475148" t="s">
        <v>24</v>
      </c>
    </row>
    <row r="475149" spans="1:1" x14ac:dyDescent="0.35">
      <c r="A475149" t="s">
        <v>4</v>
      </c>
    </row>
    <row r="475150" spans="1:1" x14ac:dyDescent="0.35">
      <c r="A475150" t="s">
        <v>5</v>
      </c>
    </row>
    <row r="475151" spans="1:1" x14ac:dyDescent="0.35">
      <c r="A475151" t="s">
        <v>6</v>
      </c>
    </row>
    <row r="475152" spans="1:1" x14ac:dyDescent="0.35">
      <c r="A475152" t="s">
        <v>25</v>
      </c>
    </row>
    <row r="475153" spans="1:1" x14ac:dyDescent="0.35">
      <c r="A475153" t="s">
        <v>7</v>
      </c>
    </row>
    <row r="475154" spans="1:1" x14ac:dyDescent="0.35">
      <c r="A475154" t="s">
        <v>26</v>
      </c>
    </row>
    <row r="475155" spans="1:1" x14ac:dyDescent="0.35">
      <c r="A475155" t="s">
        <v>27</v>
      </c>
    </row>
    <row r="475156" spans="1:1" x14ac:dyDescent="0.35">
      <c r="A475156" t="s">
        <v>8</v>
      </c>
    </row>
    <row r="475157" spans="1:1" x14ac:dyDescent="0.35">
      <c r="A475157" t="s">
        <v>20</v>
      </c>
    </row>
    <row r="475158" spans="1:1" x14ac:dyDescent="0.35">
      <c r="A475158" t="s">
        <v>19</v>
      </c>
    </row>
    <row r="491521" spans="1:1" x14ac:dyDescent="0.35">
      <c r="A491521" t="s">
        <v>14</v>
      </c>
    </row>
    <row r="491522" spans="1:1" x14ac:dyDescent="0.35">
      <c r="A491522" t="s">
        <v>16</v>
      </c>
    </row>
    <row r="491523" spans="1:1" x14ac:dyDescent="0.35">
      <c r="A491523" t="s">
        <v>15</v>
      </c>
    </row>
    <row r="491524" spans="1:1" x14ac:dyDescent="0.35">
      <c r="A491524" t="s">
        <v>1</v>
      </c>
    </row>
    <row r="491525" spans="1:1" x14ac:dyDescent="0.35">
      <c r="A491525" t="s">
        <v>17</v>
      </c>
    </row>
    <row r="491526" spans="1:1" x14ac:dyDescent="0.35">
      <c r="A491526" t="s">
        <v>18</v>
      </c>
    </row>
    <row r="491527" spans="1:1" x14ac:dyDescent="0.35">
      <c r="A491527" t="s">
        <v>2</v>
      </c>
    </row>
    <row r="491528" spans="1:1" x14ac:dyDescent="0.35">
      <c r="A491528" t="s">
        <v>21</v>
      </c>
    </row>
    <row r="491529" spans="1:1" x14ac:dyDescent="0.35">
      <c r="A491529" t="s">
        <v>22</v>
      </c>
    </row>
    <row r="491530" spans="1:1" x14ac:dyDescent="0.35">
      <c r="A491530" t="s">
        <v>23</v>
      </c>
    </row>
    <row r="491531" spans="1:1" x14ac:dyDescent="0.35">
      <c r="A491531" t="s">
        <v>3</v>
      </c>
    </row>
    <row r="491532" spans="1:1" x14ac:dyDescent="0.35">
      <c r="A491532" t="s">
        <v>24</v>
      </c>
    </row>
    <row r="491533" spans="1:1" x14ac:dyDescent="0.35">
      <c r="A491533" t="s">
        <v>4</v>
      </c>
    </row>
    <row r="491534" spans="1:1" x14ac:dyDescent="0.35">
      <c r="A491534" t="s">
        <v>5</v>
      </c>
    </row>
    <row r="491535" spans="1:1" x14ac:dyDescent="0.35">
      <c r="A491535" t="s">
        <v>6</v>
      </c>
    </row>
    <row r="491536" spans="1:1" x14ac:dyDescent="0.35">
      <c r="A491536" t="s">
        <v>25</v>
      </c>
    </row>
    <row r="491537" spans="1:1" x14ac:dyDescent="0.35">
      <c r="A491537" t="s">
        <v>7</v>
      </c>
    </row>
    <row r="491538" spans="1:1" x14ac:dyDescent="0.35">
      <c r="A491538" t="s">
        <v>26</v>
      </c>
    </row>
    <row r="491539" spans="1:1" x14ac:dyDescent="0.35">
      <c r="A491539" t="s">
        <v>27</v>
      </c>
    </row>
    <row r="491540" spans="1:1" x14ac:dyDescent="0.35">
      <c r="A491540" t="s">
        <v>8</v>
      </c>
    </row>
    <row r="491541" spans="1:1" x14ac:dyDescent="0.35">
      <c r="A491541" t="s">
        <v>20</v>
      </c>
    </row>
    <row r="491542" spans="1:1" x14ac:dyDescent="0.35">
      <c r="A491542" t="s">
        <v>19</v>
      </c>
    </row>
    <row r="507905" spans="1:1" x14ac:dyDescent="0.35">
      <c r="A507905" t="s">
        <v>14</v>
      </c>
    </row>
    <row r="507906" spans="1:1" x14ac:dyDescent="0.35">
      <c r="A507906" t="s">
        <v>16</v>
      </c>
    </row>
    <row r="507907" spans="1:1" x14ac:dyDescent="0.35">
      <c r="A507907" t="s">
        <v>15</v>
      </c>
    </row>
    <row r="507908" spans="1:1" x14ac:dyDescent="0.35">
      <c r="A507908" t="s">
        <v>1</v>
      </c>
    </row>
    <row r="507909" spans="1:1" x14ac:dyDescent="0.35">
      <c r="A507909" t="s">
        <v>17</v>
      </c>
    </row>
    <row r="507910" spans="1:1" x14ac:dyDescent="0.35">
      <c r="A507910" t="s">
        <v>18</v>
      </c>
    </row>
    <row r="507911" spans="1:1" x14ac:dyDescent="0.35">
      <c r="A507911" t="s">
        <v>2</v>
      </c>
    </row>
    <row r="507912" spans="1:1" x14ac:dyDescent="0.35">
      <c r="A507912" t="s">
        <v>21</v>
      </c>
    </row>
    <row r="507913" spans="1:1" x14ac:dyDescent="0.35">
      <c r="A507913" t="s">
        <v>22</v>
      </c>
    </row>
    <row r="507914" spans="1:1" x14ac:dyDescent="0.35">
      <c r="A507914" t="s">
        <v>23</v>
      </c>
    </row>
    <row r="507915" spans="1:1" x14ac:dyDescent="0.35">
      <c r="A507915" t="s">
        <v>3</v>
      </c>
    </row>
    <row r="507916" spans="1:1" x14ac:dyDescent="0.35">
      <c r="A507916" t="s">
        <v>24</v>
      </c>
    </row>
    <row r="507917" spans="1:1" x14ac:dyDescent="0.35">
      <c r="A507917" t="s">
        <v>4</v>
      </c>
    </row>
    <row r="507918" spans="1:1" x14ac:dyDescent="0.35">
      <c r="A507918" t="s">
        <v>5</v>
      </c>
    </row>
    <row r="507919" spans="1:1" x14ac:dyDescent="0.35">
      <c r="A507919" t="s">
        <v>6</v>
      </c>
    </row>
    <row r="507920" spans="1:1" x14ac:dyDescent="0.35">
      <c r="A507920" t="s">
        <v>25</v>
      </c>
    </row>
    <row r="507921" spans="1:1" x14ac:dyDescent="0.35">
      <c r="A507921" t="s">
        <v>7</v>
      </c>
    </row>
    <row r="507922" spans="1:1" x14ac:dyDescent="0.35">
      <c r="A507922" t="s">
        <v>26</v>
      </c>
    </row>
    <row r="507923" spans="1:1" x14ac:dyDescent="0.35">
      <c r="A507923" t="s">
        <v>27</v>
      </c>
    </row>
    <row r="507924" spans="1:1" x14ac:dyDescent="0.35">
      <c r="A507924" t="s">
        <v>8</v>
      </c>
    </row>
    <row r="507925" spans="1:1" x14ac:dyDescent="0.35">
      <c r="A507925" t="s">
        <v>20</v>
      </c>
    </row>
    <row r="507926" spans="1:1" x14ac:dyDescent="0.35">
      <c r="A507926" t="s">
        <v>19</v>
      </c>
    </row>
    <row r="524289" spans="1:1" x14ac:dyDescent="0.35">
      <c r="A524289" t="s">
        <v>14</v>
      </c>
    </row>
    <row r="524290" spans="1:1" x14ac:dyDescent="0.35">
      <c r="A524290" t="s">
        <v>16</v>
      </c>
    </row>
    <row r="524291" spans="1:1" x14ac:dyDescent="0.35">
      <c r="A524291" t="s">
        <v>15</v>
      </c>
    </row>
    <row r="524292" spans="1:1" x14ac:dyDescent="0.35">
      <c r="A524292" t="s">
        <v>1</v>
      </c>
    </row>
    <row r="524293" spans="1:1" x14ac:dyDescent="0.35">
      <c r="A524293" t="s">
        <v>17</v>
      </c>
    </row>
    <row r="524294" spans="1:1" x14ac:dyDescent="0.35">
      <c r="A524294" t="s">
        <v>18</v>
      </c>
    </row>
    <row r="524295" spans="1:1" x14ac:dyDescent="0.35">
      <c r="A524295" t="s">
        <v>2</v>
      </c>
    </row>
    <row r="524296" spans="1:1" x14ac:dyDescent="0.35">
      <c r="A524296" t="s">
        <v>21</v>
      </c>
    </row>
    <row r="524297" spans="1:1" x14ac:dyDescent="0.35">
      <c r="A524297" t="s">
        <v>22</v>
      </c>
    </row>
    <row r="524298" spans="1:1" x14ac:dyDescent="0.35">
      <c r="A524298" t="s">
        <v>23</v>
      </c>
    </row>
    <row r="524299" spans="1:1" x14ac:dyDescent="0.35">
      <c r="A524299" t="s">
        <v>3</v>
      </c>
    </row>
    <row r="524300" spans="1:1" x14ac:dyDescent="0.35">
      <c r="A524300" t="s">
        <v>24</v>
      </c>
    </row>
    <row r="524301" spans="1:1" x14ac:dyDescent="0.35">
      <c r="A524301" t="s">
        <v>4</v>
      </c>
    </row>
    <row r="524302" spans="1:1" x14ac:dyDescent="0.35">
      <c r="A524302" t="s">
        <v>5</v>
      </c>
    </row>
    <row r="524303" spans="1:1" x14ac:dyDescent="0.35">
      <c r="A524303" t="s">
        <v>6</v>
      </c>
    </row>
    <row r="524304" spans="1:1" x14ac:dyDescent="0.35">
      <c r="A524304" t="s">
        <v>25</v>
      </c>
    </row>
    <row r="524305" spans="1:1" x14ac:dyDescent="0.35">
      <c r="A524305" t="s">
        <v>7</v>
      </c>
    </row>
    <row r="524306" spans="1:1" x14ac:dyDescent="0.35">
      <c r="A524306" t="s">
        <v>26</v>
      </c>
    </row>
    <row r="524307" spans="1:1" x14ac:dyDescent="0.35">
      <c r="A524307" t="s">
        <v>27</v>
      </c>
    </row>
    <row r="524308" spans="1:1" x14ac:dyDescent="0.35">
      <c r="A524308" t="s">
        <v>8</v>
      </c>
    </row>
    <row r="524309" spans="1:1" x14ac:dyDescent="0.35">
      <c r="A524309" t="s">
        <v>20</v>
      </c>
    </row>
    <row r="524310" spans="1:1" x14ac:dyDescent="0.35">
      <c r="A524310" t="s">
        <v>19</v>
      </c>
    </row>
    <row r="540673" spans="1:1" x14ac:dyDescent="0.35">
      <c r="A540673" t="s">
        <v>14</v>
      </c>
    </row>
    <row r="540674" spans="1:1" x14ac:dyDescent="0.35">
      <c r="A540674" t="s">
        <v>16</v>
      </c>
    </row>
    <row r="540675" spans="1:1" x14ac:dyDescent="0.35">
      <c r="A540675" t="s">
        <v>15</v>
      </c>
    </row>
    <row r="540676" spans="1:1" x14ac:dyDescent="0.35">
      <c r="A540676" t="s">
        <v>1</v>
      </c>
    </row>
    <row r="540677" spans="1:1" x14ac:dyDescent="0.35">
      <c r="A540677" t="s">
        <v>17</v>
      </c>
    </row>
    <row r="540678" spans="1:1" x14ac:dyDescent="0.35">
      <c r="A540678" t="s">
        <v>18</v>
      </c>
    </row>
    <row r="540679" spans="1:1" x14ac:dyDescent="0.35">
      <c r="A540679" t="s">
        <v>2</v>
      </c>
    </row>
    <row r="540680" spans="1:1" x14ac:dyDescent="0.35">
      <c r="A540680" t="s">
        <v>21</v>
      </c>
    </row>
    <row r="540681" spans="1:1" x14ac:dyDescent="0.35">
      <c r="A540681" t="s">
        <v>22</v>
      </c>
    </row>
    <row r="540682" spans="1:1" x14ac:dyDescent="0.35">
      <c r="A540682" t="s">
        <v>23</v>
      </c>
    </row>
    <row r="540683" spans="1:1" x14ac:dyDescent="0.35">
      <c r="A540683" t="s">
        <v>3</v>
      </c>
    </row>
    <row r="540684" spans="1:1" x14ac:dyDescent="0.35">
      <c r="A540684" t="s">
        <v>24</v>
      </c>
    </row>
    <row r="540685" spans="1:1" x14ac:dyDescent="0.35">
      <c r="A540685" t="s">
        <v>4</v>
      </c>
    </row>
    <row r="540686" spans="1:1" x14ac:dyDescent="0.35">
      <c r="A540686" t="s">
        <v>5</v>
      </c>
    </row>
    <row r="540687" spans="1:1" x14ac:dyDescent="0.35">
      <c r="A540687" t="s">
        <v>6</v>
      </c>
    </row>
    <row r="540688" spans="1:1" x14ac:dyDescent="0.35">
      <c r="A540688" t="s">
        <v>25</v>
      </c>
    </row>
    <row r="540689" spans="1:1" x14ac:dyDescent="0.35">
      <c r="A540689" t="s">
        <v>7</v>
      </c>
    </row>
    <row r="540690" spans="1:1" x14ac:dyDescent="0.35">
      <c r="A540690" t="s">
        <v>26</v>
      </c>
    </row>
    <row r="540691" spans="1:1" x14ac:dyDescent="0.35">
      <c r="A540691" t="s">
        <v>27</v>
      </c>
    </row>
    <row r="540692" spans="1:1" x14ac:dyDescent="0.35">
      <c r="A540692" t="s">
        <v>8</v>
      </c>
    </row>
    <row r="540693" spans="1:1" x14ac:dyDescent="0.35">
      <c r="A540693" t="s">
        <v>20</v>
      </c>
    </row>
    <row r="540694" spans="1:1" x14ac:dyDescent="0.35">
      <c r="A540694" t="s">
        <v>19</v>
      </c>
    </row>
    <row r="557057" spans="1:1" x14ac:dyDescent="0.35">
      <c r="A557057" t="s">
        <v>14</v>
      </c>
    </row>
    <row r="557058" spans="1:1" x14ac:dyDescent="0.35">
      <c r="A557058" t="s">
        <v>16</v>
      </c>
    </row>
    <row r="557059" spans="1:1" x14ac:dyDescent="0.35">
      <c r="A557059" t="s">
        <v>15</v>
      </c>
    </row>
    <row r="557060" spans="1:1" x14ac:dyDescent="0.35">
      <c r="A557060" t="s">
        <v>1</v>
      </c>
    </row>
    <row r="557061" spans="1:1" x14ac:dyDescent="0.35">
      <c r="A557061" t="s">
        <v>17</v>
      </c>
    </row>
    <row r="557062" spans="1:1" x14ac:dyDescent="0.35">
      <c r="A557062" t="s">
        <v>18</v>
      </c>
    </row>
    <row r="557063" spans="1:1" x14ac:dyDescent="0.35">
      <c r="A557063" t="s">
        <v>2</v>
      </c>
    </row>
    <row r="557064" spans="1:1" x14ac:dyDescent="0.35">
      <c r="A557064" t="s">
        <v>21</v>
      </c>
    </row>
    <row r="557065" spans="1:1" x14ac:dyDescent="0.35">
      <c r="A557065" t="s">
        <v>22</v>
      </c>
    </row>
    <row r="557066" spans="1:1" x14ac:dyDescent="0.35">
      <c r="A557066" t="s">
        <v>23</v>
      </c>
    </row>
    <row r="557067" spans="1:1" x14ac:dyDescent="0.35">
      <c r="A557067" t="s">
        <v>3</v>
      </c>
    </row>
    <row r="557068" spans="1:1" x14ac:dyDescent="0.35">
      <c r="A557068" t="s">
        <v>24</v>
      </c>
    </row>
    <row r="557069" spans="1:1" x14ac:dyDescent="0.35">
      <c r="A557069" t="s">
        <v>4</v>
      </c>
    </row>
    <row r="557070" spans="1:1" x14ac:dyDescent="0.35">
      <c r="A557070" t="s">
        <v>5</v>
      </c>
    </row>
    <row r="557071" spans="1:1" x14ac:dyDescent="0.35">
      <c r="A557071" t="s">
        <v>6</v>
      </c>
    </row>
    <row r="557072" spans="1:1" x14ac:dyDescent="0.35">
      <c r="A557072" t="s">
        <v>25</v>
      </c>
    </row>
    <row r="557073" spans="1:1" x14ac:dyDescent="0.35">
      <c r="A557073" t="s">
        <v>7</v>
      </c>
    </row>
    <row r="557074" spans="1:1" x14ac:dyDescent="0.35">
      <c r="A557074" t="s">
        <v>26</v>
      </c>
    </row>
    <row r="557075" spans="1:1" x14ac:dyDescent="0.35">
      <c r="A557075" t="s">
        <v>27</v>
      </c>
    </row>
    <row r="557076" spans="1:1" x14ac:dyDescent="0.35">
      <c r="A557076" t="s">
        <v>8</v>
      </c>
    </row>
    <row r="557077" spans="1:1" x14ac:dyDescent="0.35">
      <c r="A557077" t="s">
        <v>20</v>
      </c>
    </row>
    <row r="557078" spans="1:1" x14ac:dyDescent="0.35">
      <c r="A557078" t="s">
        <v>19</v>
      </c>
    </row>
    <row r="573441" spans="1:1" x14ac:dyDescent="0.35">
      <c r="A573441" t="s">
        <v>14</v>
      </c>
    </row>
    <row r="573442" spans="1:1" x14ac:dyDescent="0.35">
      <c r="A573442" t="s">
        <v>16</v>
      </c>
    </row>
    <row r="573443" spans="1:1" x14ac:dyDescent="0.35">
      <c r="A573443" t="s">
        <v>15</v>
      </c>
    </row>
    <row r="573444" spans="1:1" x14ac:dyDescent="0.35">
      <c r="A573444" t="s">
        <v>1</v>
      </c>
    </row>
    <row r="573445" spans="1:1" x14ac:dyDescent="0.35">
      <c r="A573445" t="s">
        <v>17</v>
      </c>
    </row>
    <row r="573446" spans="1:1" x14ac:dyDescent="0.35">
      <c r="A573446" t="s">
        <v>18</v>
      </c>
    </row>
    <row r="573447" spans="1:1" x14ac:dyDescent="0.35">
      <c r="A573447" t="s">
        <v>2</v>
      </c>
    </row>
    <row r="573448" spans="1:1" x14ac:dyDescent="0.35">
      <c r="A573448" t="s">
        <v>21</v>
      </c>
    </row>
    <row r="573449" spans="1:1" x14ac:dyDescent="0.35">
      <c r="A573449" t="s">
        <v>22</v>
      </c>
    </row>
    <row r="573450" spans="1:1" x14ac:dyDescent="0.35">
      <c r="A573450" t="s">
        <v>23</v>
      </c>
    </row>
    <row r="573451" spans="1:1" x14ac:dyDescent="0.35">
      <c r="A573451" t="s">
        <v>3</v>
      </c>
    </row>
    <row r="573452" spans="1:1" x14ac:dyDescent="0.35">
      <c r="A573452" t="s">
        <v>24</v>
      </c>
    </row>
    <row r="573453" spans="1:1" x14ac:dyDescent="0.35">
      <c r="A573453" t="s">
        <v>4</v>
      </c>
    </row>
    <row r="573454" spans="1:1" x14ac:dyDescent="0.35">
      <c r="A573454" t="s">
        <v>5</v>
      </c>
    </row>
    <row r="573455" spans="1:1" x14ac:dyDescent="0.35">
      <c r="A573455" t="s">
        <v>6</v>
      </c>
    </row>
    <row r="573456" spans="1:1" x14ac:dyDescent="0.35">
      <c r="A573456" t="s">
        <v>25</v>
      </c>
    </row>
    <row r="573457" spans="1:1" x14ac:dyDescent="0.35">
      <c r="A573457" t="s">
        <v>7</v>
      </c>
    </row>
    <row r="573458" spans="1:1" x14ac:dyDescent="0.35">
      <c r="A573458" t="s">
        <v>26</v>
      </c>
    </row>
    <row r="573459" spans="1:1" x14ac:dyDescent="0.35">
      <c r="A573459" t="s">
        <v>27</v>
      </c>
    </row>
    <row r="573460" spans="1:1" x14ac:dyDescent="0.35">
      <c r="A573460" t="s">
        <v>8</v>
      </c>
    </row>
    <row r="573461" spans="1:1" x14ac:dyDescent="0.35">
      <c r="A573461" t="s">
        <v>20</v>
      </c>
    </row>
    <row r="573462" spans="1:1" x14ac:dyDescent="0.35">
      <c r="A573462" t="s">
        <v>19</v>
      </c>
    </row>
    <row r="589825" spans="1:1" x14ac:dyDescent="0.35">
      <c r="A589825" t="s">
        <v>14</v>
      </c>
    </row>
    <row r="589826" spans="1:1" x14ac:dyDescent="0.35">
      <c r="A589826" t="s">
        <v>16</v>
      </c>
    </row>
    <row r="589827" spans="1:1" x14ac:dyDescent="0.35">
      <c r="A589827" t="s">
        <v>15</v>
      </c>
    </row>
    <row r="589828" spans="1:1" x14ac:dyDescent="0.35">
      <c r="A589828" t="s">
        <v>1</v>
      </c>
    </row>
    <row r="589829" spans="1:1" x14ac:dyDescent="0.35">
      <c r="A589829" t="s">
        <v>17</v>
      </c>
    </row>
    <row r="589830" spans="1:1" x14ac:dyDescent="0.35">
      <c r="A589830" t="s">
        <v>18</v>
      </c>
    </row>
    <row r="589831" spans="1:1" x14ac:dyDescent="0.35">
      <c r="A589831" t="s">
        <v>2</v>
      </c>
    </row>
    <row r="589832" spans="1:1" x14ac:dyDescent="0.35">
      <c r="A589832" t="s">
        <v>21</v>
      </c>
    </row>
    <row r="589833" spans="1:1" x14ac:dyDescent="0.35">
      <c r="A589833" t="s">
        <v>22</v>
      </c>
    </row>
    <row r="589834" spans="1:1" x14ac:dyDescent="0.35">
      <c r="A589834" t="s">
        <v>23</v>
      </c>
    </row>
    <row r="589835" spans="1:1" x14ac:dyDescent="0.35">
      <c r="A589835" t="s">
        <v>3</v>
      </c>
    </row>
    <row r="589836" spans="1:1" x14ac:dyDescent="0.35">
      <c r="A589836" t="s">
        <v>24</v>
      </c>
    </row>
    <row r="589837" spans="1:1" x14ac:dyDescent="0.35">
      <c r="A589837" t="s">
        <v>4</v>
      </c>
    </row>
    <row r="589838" spans="1:1" x14ac:dyDescent="0.35">
      <c r="A589838" t="s">
        <v>5</v>
      </c>
    </row>
    <row r="589839" spans="1:1" x14ac:dyDescent="0.35">
      <c r="A589839" t="s">
        <v>6</v>
      </c>
    </row>
    <row r="589840" spans="1:1" x14ac:dyDescent="0.35">
      <c r="A589840" t="s">
        <v>25</v>
      </c>
    </row>
    <row r="589841" spans="1:1" x14ac:dyDescent="0.35">
      <c r="A589841" t="s">
        <v>7</v>
      </c>
    </row>
    <row r="589842" spans="1:1" x14ac:dyDescent="0.35">
      <c r="A589842" t="s">
        <v>26</v>
      </c>
    </row>
    <row r="589843" spans="1:1" x14ac:dyDescent="0.35">
      <c r="A589843" t="s">
        <v>27</v>
      </c>
    </row>
    <row r="589844" spans="1:1" x14ac:dyDescent="0.35">
      <c r="A589844" t="s">
        <v>8</v>
      </c>
    </row>
    <row r="589845" spans="1:1" x14ac:dyDescent="0.35">
      <c r="A589845" t="s">
        <v>20</v>
      </c>
    </row>
    <row r="589846" spans="1:1" x14ac:dyDescent="0.35">
      <c r="A589846" t="s">
        <v>19</v>
      </c>
    </row>
    <row r="606209" spans="1:1" x14ac:dyDescent="0.35">
      <c r="A606209" t="s">
        <v>14</v>
      </c>
    </row>
    <row r="606210" spans="1:1" x14ac:dyDescent="0.35">
      <c r="A606210" t="s">
        <v>16</v>
      </c>
    </row>
    <row r="606211" spans="1:1" x14ac:dyDescent="0.35">
      <c r="A606211" t="s">
        <v>15</v>
      </c>
    </row>
    <row r="606212" spans="1:1" x14ac:dyDescent="0.35">
      <c r="A606212" t="s">
        <v>1</v>
      </c>
    </row>
    <row r="606213" spans="1:1" x14ac:dyDescent="0.35">
      <c r="A606213" t="s">
        <v>17</v>
      </c>
    </row>
    <row r="606214" spans="1:1" x14ac:dyDescent="0.35">
      <c r="A606214" t="s">
        <v>18</v>
      </c>
    </row>
    <row r="606215" spans="1:1" x14ac:dyDescent="0.35">
      <c r="A606215" t="s">
        <v>2</v>
      </c>
    </row>
    <row r="606216" spans="1:1" x14ac:dyDescent="0.35">
      <c r="A606216" t="s">
        <v>21</v>
      </c>
    </row>
    <row r="606217" spans="1:1" x14ac:dyDescent="0.35">
      <c r="A606217" t="s">
        <v>22</v>
      </c>
    </row>
    <row r="606218" spans="1:1" x14ac:dyDescent="0.35">
      <c r="A606218" t="s">
        <v>23</v>
      </c>
    </row>
    <row r="606219" spans="1:1" x14ac:dyDescent="0.35">
      <c r="A606219" t="s">
        <v>3</v>
      </c>
    </row>
    <row r="606220" spans="1:1" x14ac:dyDescent="0.35">
      <c r="A606220" t="s">
        <v>24</v>
      </c>
    </row>
    <row r="606221" spans="1:1" x14ac:dyDescent="0.35">
      <c r="A606221" t="s">
        <v>4</v>
      </c>
    </row>
    <row r="606222" spans="1:1" x14ac:dyDescent="0.35">
      <c r="A606222" t="s">
        <v>5</v>
      </c>
    </row>
    <row r="606223" spans="1:1" x14ac:dyDescent="0.35">
      <c r="A606223" t="s">
        <v>6</v>
      </c>
    </row>
    <row r="606224" spans="1:1" x14ac:dyDescent="0.35">
      <c r="A606224" t="s">
        <v>25</v>
      </c>
    </row>
    <row r="606225" spans="1:1" x14ac:dyDescent="0.35">
      <c r="A606225" t="s">
        <v>7</v>
      </c>
    </row>
    <row r="606226" spans="1:1" x14ac:dyDescent="0.35">
      <c r="A606226" t="s">
        <v>26</v>
      </c>
    </row>
    <row r="606227" spans="1:1" x14ac:dyDescent="0.35">
      <c r="A606227" t="s">
        <v>27</v>
      </c>
    </row>
    <row r="606228" spans="1:1" x14ac:dyDescent="0.35">
      <c r="A606228" t="s">
        <v>8</v>
      </c>
    </row>
    <row r="606229" spans="1:1" x14ac:dyDescent="0.35">
      <c r="A606229" t="s">
        <v>20</v>
      </c>
    </row>
    <row r="606230" spans="1:1" x14ac:dyDescent="0.35">
      <c r="A606230" t="s">
        <v>19</v>
      </c>
    </row>
    <row r="622593" spans="1:1" x14ac:dyDescent="0.35">
      <c r="A622593" t="s">
        <v>14</v>
      </c>
    </row>
    <row r="622594" spans="1:1" x14ac:dyDescent="0.35">
      <c r="A622594" t="s">
        <v>16</v>
      </c>
    </row>
    <row r="622595" spans="1:1" x14ac:dyDescent="0.35">
      <c r="A622595" t="s">
        <v>15</v>
      </c>
    </row>
    <row r="622596" spans="1:1" x14ac:dyDescent="0.35">
      <c r="A622596" t="s">
        <v>1</v>
      </c>
    </row>
    <row r="622597" spans="1:1" x14ac:dyDescent="0.35">
      <c r="A622597" t="s">
        <v>17</v>
      </c>
    </row>
    <row r="622598" spans="1:1" x14ac:dyDescent="0.35">
      <c r="A622598" t="s">
        <v>18</v>
      </c>
    </row>
    <row r="622599" spans="1:1" x14ac:dyDescent="0.35">
      <c r="A622599" t="s">
        <v>2</v>
      </c>
    </row>
    <row r="622600" spans="1:1" x14ac:dyDescent="0.35">
      <c r="A622600" t="s">
        <v>21</v>
      </c>
    </row>
    <row r="622601" spans="1:1" x14ac:dyDescent="0.35">
      <c r="A622601" t="s">
        <v>22</v>
      </c>
    </row>
    <row r="622602" spans="1:1" x14ac:dyDescent="0.35">
      <c r="A622602" t="s">
        <v>23</v>
      </c>
    </row>
    <row r="622603" spans="1:1" x14ac:dyDescent="0.35">
      <c r="A622603" t="s">
        <v>3</v>
      </c>
    </row>
    <row r="622604" spans="1:1" x14ac:dyDescent="0.35">
      <c r="A622604" t="s">
        <v>24</v>
      </c>
    </row>
    <row r="622605" spans="1:1" x14ac:dyDescent="0.35">
      <c r="A622605" t="s">
        <v>4</v>
      </c>
    </row>
    <row r="622606" spans="1:1" x14ac:dyDescent="0.35">
      <c r="A622606" t="s">
        <v>5</v>
      </c>
    </row>
    <row r="622607" spans="1:1" x14ac:dyDescent="0.35">
      <c r="A622607" t="s">
        <v>6</v>
      </c>
    </row>
    <row r="622608" spans="1:1" x14ac:dyDescent="0.35">
      <c r="A622608" t="s">
        <v>25</v>
      </c>
    </row>
    <row r="622609" spans="1:1" x14ac:dyDescent="0.35">
      <c r="A622609" t="s">
        <v>7</v>
      </c>
    </row>
    <row r="622610" spans="1:1" x14ac:dyDescent="0.35">
      <c r="A622610" t="s">
        <v>26</v>
      </c>
    </row>
    <row r="622611" spans="1:1" x14ac:dyDescent="0.35">
      <c r="A622611" t="s">
        <v>27</v>
      </c>
    </row>
    <row r="622612" spans="1:1" x14ac:dyDescent="0.35">
      <c r="A622612" t="s">
        <v>8</v>
      </c>
    </row>
    <row r="622613" spans="1:1" x14ac:dyDescent="0.35">
      <c r="A622613" t="s">
        <v>20</v>
      </c>
    </row>
    <row r="622614" spans="1:1" x14ac:dyDescent="0.35">
      <c r="A622614" t="s">
        <v>19</v>
      </c>
    </row>
    <row r="638977" spans="1:1" x14ac:dyDescent="0.35">
      <c r="A638977" t="s">
        <v>14</v>
      </c>
    </row>
    <row r="638978" spans="1:1" x14ac:dyDescent="0.35">
      <c r="A638978" t="s">
        <v>16</v>
      </c>
    </row>
    <row r="638979" spans="1:1" x14ac:dyDescent="0.35">
      <c r="A638979" t="s">
        <v>15</v>
      </c>
    </row>
    <row r="638980" spans="1:1" x14ac:dyDescent="0.35">
      <c r="A638980" t="s">
        <v>1</v>
      </c>
    </row>
    <row r="638981" spans="1:1" x14ac:dyDescent="0.35">
      <c r="A638981" t="s">
        <v>17</v>
      </c>
    </row>
    <row r="638982" spans="1:1" x14ac:dyDescent="0.35">
      <c r="A638982" t="s">
        <v>18</v>
      </c>
    </row>
    <row r="638983" spans="1:1" x14ac:dyDescent="0.35">
      <c r="A638983" t="s">
        <v>2</v>
      </c>
    </row>
    <row r="638984" spans="1:1" x14ac:dyDescent="0.35">
      <c r="A638984" t="s">
        <v>21</v>
      </c>
    </row>
    <row r="638985" spans="1:1" x14ac:dyDescent="0.35">
      <c r="A638985" t="s">
        <v>22</v>
      </c>
    </row>
    <row r="638986" spans="1:1" x14ac:dyDescent="0.35">
      <c r="A638986" t="s">
        <v>23</v>
      </c>
    </row>
    <row r="638987" spans="1:1" x14ac:dyDescent="0.35">
      <c r="A638987" t="s">
        <v>3</v>
      </c>
    </row>
    <row r="638988" spans="1:1" x14ac:dyDescent="0.35">
      <c r="A638988" t="s">
        <v>24</v>
      </c>
    </row>
    <row r="638989" spans="1:1" x14ac:dyDescent="0.35">
      <c r="A638989" t="s">
        <v>4</v>
      </c>
    </row>
    <row r="638990" spans="1:1" x14ac:dyDescent="0.35">
      <c r="A638990" t="s">
        <v>5</v>
      </c>
    </row>
    <row r="638991" spans="1:1" x14ac:dyDescent="0.35">
      <c r="A638991" t="s">
        <v>6</v>
      </c>
    </row>
    <row r="638992" spans="1:1" x14ac:dyDescent="0.35">
      <c r="A638992" t="s">
        <v>25</v>
      </c>
    </row>
    <row r="638993" spans="1:1" x14ac:dyDescent="0.35">
      <c r="A638993" t="s">
        <v>7</v>
      </c>
    </row>
    <row r="638994" spans="1:1" x14ac:dyDescent="0.35">
      <c r="A638994" t="s">
        <v>26</v>
      </c>
    </row>
    <row r="638995" spans="1:1" x14ac:dyDescent="0.35">
      <c r="A638995" t="s">
        <v>27</v>
      </c>
    </row>
    <row r="638996" spans="1:1" x14ac:dyDescent="0.35">
      <c r="A638996" t="s">
        <v>8</v>
      </c>
    </row>
    <row r="638997" spans="1:1" x14ac:dyDescent="0.35">
      <c r="A638997" t="s">
        <v>20</v>
      </c>
    </row>
    <row r="638998" spans="1:1" x14ac:dyDescent="0.35">
      <c r="A638998" t="s">
        <v>19</v>
      </c>
    </row>
    <row r="655361" spans="1:1" x14ac:dyDescent="0.35">
      <c r="A655361" t="s">
        <v>14</v>
      </c>
    </row>
    <row r="655362" spans="1:1" x14ac:dyDescent="0.35">
      <c r="A655362" t="s">
        <v>16</v>
      </c>
    </row>
    <row r="655363" spans="1:1" x14ac:dyDescent="0.35">
      <c r="A655363" t="s">
        <v>15</v>
      </c>
    </row>
    <row r="655364" spans="1:1" x14ac:dyDescent="0.35">
      <c r="A655364" t="s">
        <v>1</v>
      </c>
    </row>
    <row r="655365" spans="1:1" x14ac:dyDescent="0.35">
      <c r="A655365" t="s">
        <v>17</v>
      </c>
    </row>
    <row r="655366" spans="1:1" x14ac:dyDescent="0.35">
      <c r="A655366" t="s">
        <v>18</v>
      </c>
    </row>
    <row r="655367" spans="1:1" x14ac:dyDescent="0.35">
      <c r="A655367" t="s">
        <v>2</v>
      </c>
    </row>
    <row r="655368" spans="1:1" x14ac:dyDescent="0.35">
      <c r="A655368" t="s">
        <v>21</v>
      </c>
    </row>
    <row r="655369" spans="1:1" x14ac:dyDescent="0.35">
      <c r="A655369" t="s">
        <v>22</v>
      </c>
    </row>
    <row r="655370" spans="1:1" x14ac:dyDescent="0.35">
      <c r="A655370" t="s">
        <v>23</v>
      </c>
    </row>
    <row r="655371" spans="1:1" x14ac:dyDescent="0.35">
      <c r="A655371" t="s">
        <v>3</v>
      </c>
    </row>
    <row r="655372" spans="1:1" x14ac:dyDescent="0.35">
      <c r="A655372" t="s">
        <v>24</v>
      </c>
    </row>
    <row r="655373" spans="1:1" x14ac:dyDescent="0.35">
      <c r="A655373" t="s">
        <v>4</v>
      </c>
    </row>
    <row r="655374" spans="1:1" x14ac:dyDescent="0.35">
      <c r="A655374" t="s">
        <v>5</v>
      </c>
    </row>
    <row r="655375" spans="1:1" x14ac:dyDescent="0.35">
      <c r="A655375" t="s">
        <v>6</v>
      </c>
    </row>
    <row r="655376" spans="1:1" x14ac:dyDescent="0.35">
      <c r="A655376" t="s">
        <v>25</v>
      </c>
    </row>
    <row r="655377" spans="1:1" x14ac:dyDescent="0.35">
      <c r="A655377" t="s">
        <v>7</v>
      </c>
    </row>
    <row r="655378" spans="1:1" x14ac:dyDescent="0.35">
      <c r="A655378" t="s">
        <v>26</v>
      </c>
    </row>
    <row r="655379" spans="1:1" x14ac:dyDescent="0.35">
      <c r="A655379" t="s">
        <v>27</v>
      </c>
    </row>
    <row r="655380" spans="1:1" x14ac:dyDescent="0.35">
      <c r="A655380" t="s">
        <v>8</v>
      </c>
    </row>
    <row r="655381" spans="1:1" x14ac:dyDescent="0.35">
      <c r="A655381" t="s">
        <v>20</v>
      </c>
    </row>
    <row r="655382" spans="1:1" x14ac:dyDescent="0.35">
      <c r="A655382" t="s">
        <v>19</v>
      </c>
    </row>
    <row r="671745" spans="1:1" x14ac:dyDescent="0.35">
      <c r="A671745" t="s">
        <v>14</v>
      </c>
    </row>
    <row r="671746" spans="1:1" x14ac:dyDescent="0.35">
      <c r="A671746" t="s">
        <v>16</v>
      </c>
    </row>
    <row r="671747" spans="1:1" x14ac:dyDescent="0.35">
      <c r="A671747" t="s">
        <v>15</v>
      </c>
    </row>
    <row r="671748" spans="1:1" x14ac:dyDescent="0.35">
      <c r="A671748" t="s">
        <v>1</v>
      </c>
    </row>
    <row r="671749" spans="1:1" x14ac:dyDescent="0.35">
      <c r="A671749" t="s">
        <v>17</v>
      </c>
    </row>
    <row r="671750" spans="1:1" x14ac:dyDescent="0.35">
      <c r="A671750" t="s">
        <v>18</v>
      </c>
    </row>
    <row r="671751" spans="1:1" x14ac:dyDescent="0.35">
      <c r="A671751" t="s">
        <v>2</v>
      </c>
    </row>
    <row r="671752" spans="1:1" x14ac:dyDescent="0.35">
      <c r="A671752" t="s">
        <v>21</v>
      </c>
    </row>
    <row r="671753" spans="1:1" x14ac:dyDescent="0.35">
      <c r="A671753" t="s">
        <v>22</v>
      </c>
    </row>
    <row r="671754" spans="1:1" x14ac:dyDescent="0.35">
      <c r="A671754" t="s">
        <v>23</v>
      </c>
    </row>
    <row r="671755" spans="1:1" x14ac:dyDescent="0.35">
      <c r="A671755" t="s">
        <v>3</v>
      </c>
    </row>
    <row r="671756" spans="1:1" x14ac:dyDescent="0.35">
      <c r="A671756" t="s">
        <v>24</v>
      </c>
    </row>
    <row r="671757" spans="1:1" x14ac:dyDescent="0.35">
      <c r="A671757" t="s">
        <v>4</v>
      </c>
    </row>
    <row r="671758" spans="1:1" x14ac:dyDescent="0.35">
      <c r="A671758" t="s">
        <v>5</v>
      </c>
    </row>
    <row r="671759" spans="1:1" x14ac:dyDescent="0.35">
      <c r="A671759" t="s">
        <v>6</v>
      </c>
    </row>
    <row r="671760" spans="1:1" x14ac:dyDescent="0.35">
      <c r="A671760" t="s">
        <v>25</v>
      </c>
    </row>
    <row r="671761" spans="1:1" x14ac:dyDescent="0.35">
      <c r="A671761" t="s">
        <v>7</v>
      </c>
    </row>
    <row r="671762" spans="1:1" x14ac:dyDescent="0.35">
      <c r="A671762" t="s">
        <v>26</v>
      </c>
    </row>
    <row r="671763" spans="1:1" x14ac:dyDescent="0.35">
      <c r="A671763" t="s">
        <v>27</v>
      </c>
    </row>
    <row r="671764" spans="1:1" x14ac:dyDescent="0.35">
      <c r="A671764" t="s">
        <v>8</v>
      </c>
    </row>
    <row r="671765" spans="1:1" x14ac:dyDescent="0.35">
      <c r="A671765" t="s">
        <v>20</v>
      </c>
    </row>
    <row r="671766" spans="1:1" x14ac:dyDescent="0.35">
      <c r="A671766" t="s">
        <v>19</v>
      </c>
    </row>
    <row r="688129" spans="1:1" x14ac:dyDescent="0.35">
      <c r="A688129" t="s">
        <v>14</v>
      </c>
    </row>
    <row r="688130" spans="1:1" x14ac:dyDescent="0.35">
      <c r="A688130" t="s">
        <v>16</v>
      </c>
    </row>
    <row r="688131" spans="1:1" x14ac:dyDescent="0.35">
      <c r="A688131" t="s">
        <v>15</v>
      </c>
    </row>
    <row r="688132" spans="1:1" x14ac:dyDescent="0.35">
      <c r="A688132" t="s">
        <v>1</v>
      </c>
    </row>
    <row r="688133" spans="1:1" x14ac:dyDescent="0.35">
      <c r="A688133" t="s">
        <v>17</v>
      </c>
    </row>
    <row r="688134" spans="1:1" x14ac:dyDescent="0.35">
      <c r="A688134" t="s">
        <v>18</v>
      </c>
    </row>
    <row r="688135" spans="1:1" x14ac:dyDescent="0.35">
      <c r="A688135" t="s">
        <v>2</v>
      </c>
    </row>
    <row r="688136" spans="1:1" x14ac:dyDescent="0.35">
      <c r="A688136" t="s">
        <v>21</v>
      </c>
    </row>
    <row r="688137" spans="1:1" x14ac:dyDescent="0.35">
      <c r="A688137" t="s">
        <v>22</v>
      </c>
    </row>
    <row r="688138" spans="1:1" x14ac:dyDescent="0.35">
      <c r="A688138" t="s">
        <v>23</v>
      </c>
    </row>
    <row r="688139" spans="1:1" x14ac:dyDescent="0.35">
      <c r="A688139" t="s">
        <v>3</v>
      </c>
    </row>
    <row r="688140" spans="1:1" x14ac:dyDescent="0.35">
      <c r="A688140" t="s">
        <v>24</v>
      </c>
    </row>
    <row r="688141" spans="1:1" x14ac:dyDescent="0.35">
      <c r="A688141" t="s">
        <v>4</v>
      </c>
    </row>
    <row r="688142" spans="1:1" x14ac:dyDescent="0.35">
      <c r="A688142" t="s">
        <v>5</v>
      </c>
    </row>
    <row r="688143" spans="1:1" x14ac:dyDescent="0.35">
      <c r="A688143" t="s">
        <v>6</v>
      </c>
    </row>
    <row r="688144" spans="1:1" x14ac:dyDescent="0.35">
      <c r="A688144" t="s">
        <v>25</v>
      </c>
    </row>
    <row r="688145" spans="1:1" x14ac:dyDescent="0.35">
      <c r="A688145" t="s">
        <v>7</v>
      </c>
    </row>
    <row r="688146" spans="1:1" x14ac:dyDescent="0.35">
      <c r="A688146" t="s">
        <v>26</v>
      </c>
    </row>
    <row r="688147" spans="1:1" x14ac:dyDescent="0.35">
      <c r="A688147" t="s">
        <v>27</v>
      </c>
    </row>
    <row r="688148" spans="1:1" x14ac:dyDescent="0.35">
      <c r="A688148" t="s">
        <v>8</v>
      </c>
    </row>
    <row r="688149" spans="1:1" x14ac:dyDescent="0.35">
      <c r="A688149" t="s">
        <v>20</v>
      </c>
    </row>
    <row r="688150" spans="1:1" x14ac:dyDescent="0.35">
      <c r="A688150" t="s">
        <v>19</v>
      </c>
    </row>
    <row r="704513" spans="1:1" x14ac:dyDescent="0.35">
      <c r="A704513" t="s">
        <v>14</v>
      </c>
    </row>
    <row r="704514" spans="1:1" x14ac:dyDescent="0.35">
      <c r="A704514" t="s">
        <v>16</v>
      </c>
    </row>
    <row r="704515" spans="1:1" x14ac:dyDescent="0.35">
      <c r="A704515" t="s">
        <v>15</v>
      </c>
    </row>
    <row r="704516" spans="1:1" x14ac:dyDescent="0.35">
      <c r="A704516" t="s">
        <v>1</v>
      </c>
    </row>
    <row r="704517" spans="1:1" x14ac:dyDescent="0.35">
      <c r="A704517" t="s">
        <v>17</v>
      </c>
    </row>
    <row r="704518" spans="1:1" x14ac:dyDescent="0.35">
      <c r="A704518" t="s">
        <v>18</v>
      </c>
    </row>
    <row r="704519" spans="1:1" x14ac:dyDescent="0.35">
      <c r="A704519" t="s">
        <v>2</v>
      </c>
    </row>
    <row r="704520" spans="1:1" x14ac:dyDescent="0.35">
      <c r="A704520" t="s">
        <v>21</v>
      </c>
    </row>
    <row r="704521" spans="1:1" x14ac:dyDescent="0.35">
      <c r="A704521" t="s">
        <v>22</v>
      </c>
    </row>
    <row r="704522" spans="1:1" x14ac:dyDescent="0.35">
      <c r="A704522" t="s">
        <v>23</v>
      </c>
    </row>
    <row r="704523" spans="1:1" x14ac:dyDescent="0.35">
      <c r="A704523" t="s">
        <v>3</v>
      </c>
    </row>
    <row r="704524" spans="1:1" x14ac:dyDescent="0.35">
      <c r="A704524" t="s">
        <v>24</v>
      </c>
    </row>
    <row r="704525" spans="1:1" x14ac:dyDescent="0.35">
      <c r="A704525" t="s">
        <v>4</v>
      </c>
    </row>
    <row r="704526" spans="1:1" x14ac:dyDescent="0.35">
      <c r="A704526" t="s">
        <v>5</v>
      </c>
    </row>
    <row r="704527" spans="1:1" x14ac:dyDescent="0.35">
      <c r="A704527" t="s">
        <v>6</v>
      </c>
    </row>
    <row r="704528" spans="1:1" x14ac:dyDescent="0.35">
      <c r="A704528" t="s">
        <v>25</v>
      </c>
    </row>
    <row r="704529" spans="1:1" x14ac:dyDescent="0.35">
      <c r="A704529" t="s">
        <v>7</v>
      </c>
    </row>
    <row r="704530" spans="1:1" x14ac:dyDescent="0.35">
      <c r="A704530" t="s">
        <v>26</v>
      </c>
    </row>
    <row r="704531" spans="1:1" x14ac:dyDescent="0.35">
      <c r="A704531" t="s">
        <v>27</v>
      </c>
    </row>
    <row r="704532" spans="1:1" x14ac:dyDescent="0.35">
      <c r="A704532" t="s">
        <v>8</v>
      </c>
    </row>
    <row r="704533" spans="1:1" x14ac:dyDescent="0.35">
      <c r="A704533" t="s">
        <v>20</v>
      </c>
    </row>
    <row r="704534" spans="1:1" x14ac:dyDescent="0.35">
      <c r="A704534" t="s">
        <v>19</v>
      </c>
    </row>
    <row r="720897" spans="1:1" x14ac:dyDescent="0.35">
      <c r="A720897" t="s">
        <v>14</v>
      </c>
    </row>
    <row r="720898" spans="1:1" x14ac:dyDescent="0.35">
      <c r="A720898" t="s">
        <v>16</v>
      </c>
    </row>
    <row r="720899" spans="1:1" x14ac:dyDescent="0.35">
      <c r="A720899" t="s">
        <v>15</v>
      </c>
    </row>
    <row r="720900" spans="1:1" x14ac:dyDescent="0.35">
      <c r="A720900" t="s">
        <v>1</v>
      </c>
    </row>
    <row r="720901" spans="1:1" x14ac:dyDescent="0.35">
      <c r="A720901" t="s">
        <v>17</v>
      </c>
    </row>
    <row r="720902" spans="1:1" x14ac:dyDescent="0.35">
      <c r="A720902" t="s">
        <v>18</v>
      </c>
    </row>
    <row r="720903" spans="1:1" x14ac:dyDescent="0.35">
      <c r="A720903" t="s">
        <v>2</v>
      </c>
    </row>
    <row r="720904" spans="1:1" x14ac:dyDescent="0.35">
      <c r="A720904" t="s">
        <v>21</v>
      </c>
    </row>
    <row r="720905" spans="1:1" x14ac:dyDescent="0.35">
      <c r="A720905" t="s">
        <v>22</v>
      </c>
    </row>
    <row r="720906" spans="1:1" x14ac:dyDescent="0.35">
      <c r="A720906" t="s">
        <v>23</v>
      </c>
    </row>
    <row r="720907" spans="1:1" x14ac:dyDescent="0.35">
      <c r="A720907" t="s">
        <v>3</v>
      </c>
    </row>
    <row r="720908" spans="1:1" x14ac:dyDescent="0.35">
      <c r="A720908" t="s">
        <v>24</v>
      </c>
    </row>
    <row r="720909" spans="1:1" x14ac:dyDescent="0.35">
      <c r="A720909" t="s">
        <v>4</v>
      </c>
    </row>
    <row r="720910" spans="1:1" x14ac:dyDescent="0.35">
      <c r="A720910" t="s">
        <v>5</v>
      </c>
    </row>
    <row r="720911" spans="1:1" x14ac:dyDescent="0.35">
      <c r="A720911" t="s">
        <v>6</v>
      </c>
    </row>
    <row r="720912" spans="1:1" x14ac:dyDescent="0.35">
      <c r="A720912" t="s">
        <v>25</v>
      </c>
    </row>
    <row r="720913" spans="1:1" x14ac:dyDescent="0.35">
      <c r="A720913" t="s">
        <v>7</v>
      </c>
    </row>
    <row r="720914" spans="1:1" x14ac:dyDescent="0.35">
      <c r="A720914" t="s">
        <v>26</v>
      </c>
    </row>
    <row r="720915" spans="1:1" x14ac:dyDescent="0.35">
      <c r="A720915" t="s">
        <v>27</v>
      </c>
    </row>
    <row r="720916" spans="1:1" x14ac:dyDescent="0.35">
      <c r="A720916" t="s">
        <v>8</v>
      </c>
    </row>
    <row r="720917" spans="1:1" x14ac:dyDescent="0.35">
      <c r="A720917" t="s">
        <v>20</v>
      </c>
    </row>
    <row r="720918" spans="1:1" x14ac:dyDescent="0.35">
      <c r="A720918" t="s">
        <v>19</v>
      </c>
    </row>
    <row r="737281" spans="1:1" x14ac:dyDescent="0.35">
      <c r="A737281" t="s">
        <v>14</v>
      </c>
    </row>
    <row r="737282" spans="1:1" x14ac:dyDescent="0.35">
      <c r="A737282" t="s">
        <v>16</v>
      </c>
    </row>
    <row r="737283" spans="1:1" x14ac:dyDescent="0.35">
      <c r="A737283" t="s">
        <v>15</v>
      </c>
    </row>
    <row r="737284" spans="1:1" x14ac:dyDescent="0.35">
      <c r="A737284" t="s">
        <v>1</v>
      </c>
    </row>
    <row r="737285" spans="1:1" x14ac:dyDescent="0.35">
      <c r="A737285" t="s">
        <v>17</v>
      </c>
    </row>
    <row r="737286" spans="1:1" x14ac:dyDescent="0.35">
      <c r="A737286" t="s">
        <v>18</v>
      </c>
    </row>
    <row r="737287" spans="1:1" x14ac:dyDescent="0.35">
      <c r="A737287" t="s">
        <v>2</v>
      </c>
    </row>
    <row r="737288" spans="1:1" x14ac:dyDescent="0.35">
      <c r="A737288" t="s">
        <v>21</v>
      </c>
    </row>
    <row r="737289" spans="1:1" x14ac:dyDescent="0.35">
      <c r="A737289" t="s">
        <v>22</v>
      </c>
    </row>
    <row r="737290" spans="1:1" x14ac:dyDescent="0.35">
      <c r="A737290" t="s">
        <v>23</v>
      </c>
    </row>
    <row r="737291" spans="1:1" x14ac:dyDescent="0.35">
      <c r="A737291" t="s">
        <v>3</v>
      </c>
    </row>
    <row r="737292" spans="1:1" x14ac:dyDescent="0.35">
      <c r="A737292" t="s">
        <v>24</v>
      </c>
    </row>
    <row r="737293" spans="1:1" x14ac:dyDescent="0.35">
      <c r="A737293" t="s">
        <v>4</v>
      </c>
    </row>
    <row r="737294" spans="1:1" x14ac:dyDescent="0.35">
      <c r="A737294" t="s">
        <v>5</v>
      </c>
    </row>
    <row r="737295" spans="1:1" x14ac:dyDescent="0.35">
      <c r="A737295" t="s">
        <v>6</v>
      </c>
    </row>
    <row r="737296" spans="1:1" x14ac:dyDescent="0.35">
      <c r="A737296" t="s">
        <v>25</v>
      </c>
    </row>
    <row r="737297" spans="1:1" x14ac:dyDescent="0.35">
      <c r="A737297" t="s">
        <v>7</v>
      </c>
    </row>
    <row r="737298" spans="1:1" x14ac:dyDescent="0.35">
      <c r="A737298" t="s">
        <v>26</v>
      </c>
    </row>
    <row r="737299" spans="1:1" x14ac:dyDescent="0.35">
      <c r="A737299" t="s">
        <v>27</v>
      </c>
    </row>
    <row r="737300" spans="1:1" x14ac:dyDescent="0.35">
      <c r="A737300" t="s">
        <v>8</v>
      </c>
    </row>
    <row r="737301" spans="1:1" x14ac:dyDescent="0.35">
      <c r="A737301" t="s">
        <v>20</v>
      </c>
    </row>
    <row r="737302" spans="1:1" x14ac:dyDescent="0.35">
      <c r="A737302" t="s">
        <v>19</v>
      </c>
    </row>
    <row r="753665" spans="1:1" x14ac:dyDescent="0.35">
      <c r="A753665" t="s">
        <v>14</v>
      </c>
    </row>
    <row r="753666" spans="1:1" x14ac:dyDescent="0.35">
      <c r="A753666" t="s">
        <v>16</v>
      </c>
    </row>
    <row r="753667" spans="1:1" x14ac:dyDescent="0.35">
      <c r="A753667" t="s">
        <v>15</v>
      </c>
    </row>
    <row r="753668" spans="1:1" x14ac:dyDescent="0.35">
      <c r="A753668" t="s">
        <v>1</v>
      </c>
    </row>
    <row r="753669" spans="1:1" x14ac:dyDescent="0.35">
      <c r="A753669" t="s">
        <v>17</v>
      </c>
    </row>
    <row r="753670" spans="1:1" x14ac:dyDescent="0.35">
      <c r="A753670" t="s">
        <v>18</v>
      </c>
    </row>
    <row r="753671" spans="1:1" x14ac:dyDescent="0.35">
      <c r="A753671" t="s">
        <v>2</v>
      </c>
    </row>
    <row r="753672" spans="1:1" x14ac:dyDescent="0.35">
      <c r="A753672" t="s">
        <v>21</v>
      </c>
    </row>
    <row r="753673" spans="1:1" x14ac:dyDescent="0.35">
      <c r="A753673" t="s">
        <v>22</v>
      </c>
    </row>
    <row r="753674" spans="1:1" x14ac:dyDescent="0.35">
      <c r="A753674" t="s">
        <v>23</v>
      </c>
    </row>
    <row r="753675" spans="1:1" x14ac:dyDescent="0.35">
      <c r="A753675" t="s">
        <v>3</v>
      </c>
    </row>
    <row r="753676" spans="1:1" x14ac:dyDescent="0.35">
      <c r="A753676" t="s">
        <v>24</v>
      </c>
    </row>
    <row r="753677" spans="1:1" x14ac:dyDescent="0.35">
      <c r="A753677" t="s">
        <v>4</v>
      </c>
    </row>
    <row r="753678" spans="1:1" x14ac:dyDescent="0.35">
      <c r="A753678" t="s">
        <v>5</v>
      </c>
    </row>
    <row r="753679" spans="1:1" x14ac:dyDescent="0.35">
      <c r="A753679" t="s">
        <v>6</v>
      </c>
    </row>
    <row r="753680" spans="1:1" x14ac:dyDescent="0.35">
      <c r="A753680" t="s">
        <v>25</v>
      </c>
    </row>
    <row r="753681" spans="1:1" x14ac:dyDescent="0.35">
      <c r="A753681" t="s">
        <v>7</v>
      </c>
    </row>
    <row r="753682" spans="1:1" x14ac:dyDescent="0.35">
      <c r="A753682" t="s">
        <v>26</v>
      </c>
    </row>
    <row r="753683" spans="1:1" x14ac:dyDescent="0.35">
      <c r="A753683" t="s">
        <v>27</v>
      </c>
    </row>
    <row r="753684" spans="1:1" x14ac:dyDescent="0.35">
      <c r="A753684" t="s">
        <v>8</v>
      </c>
    </row>
    <row r="753685" spans="1:1" x14ac:dyDescent="0.35">
      <c r="A753685" t="s">
        <v>20</v>
      </c>
    </row>
    <row r="753686" spans="1:1" x14ac:dyDescent="0.35">
      <c r="A753686" t="s">
        <v>19</v>
      </c>
    </row>
    <row r="770049" spans="1:1" x14ac:dyDescent="0.35">
      <c r="A770049" t="s">
        <v>14</v>
      </c>
    </row>
    <row r="770050" spans="1:1" x14ac:dyDescent="0.35">
      <c r="A770050" t="s">
        <v>16</v>
      </c>
    </row>
    <row r="770051" spans="1:1" x14ac:dyDescent="0.35">
      <c r="A770051" t="s">
        <v>15</v>
      </c>
    </row>
    <row r="770052" spans="1:1" x14ac:dyDescent="0.35">
      <c r="A770052" t="s">
        <v>1</v>
      </c>
    </row>
    <row r="770053" spans="1:1" x14ac:dyDescent="0.35">
      <c r="A770053" t="s">
        <v>17</v>
      </c>
    </row>
    <row r="770054" spans="1:1" x14ac:dyDescent="0.35">
      <c r="A770054" t="s">
        <v>18</v>
      </c>
    </row>
    <row r="770055" spans="1:1" x14ac:dyDescent="0.35">
      <c r="A770055" t="s">
        <v>2</v>
      </c>
    </row>
    <row r="770056" spans="1:1" x14ac:dyDescent="0.35">
      <c r="A770056" t="s">
        <v>21</v>
      </c>
    </row>
    <row r="770057" spans="1:1" x14ac:dyDescent="0.35">
      <c r="A770057" t="s">
        <v>22</v>
      </c>
    </row>
    <row r="770058" spans="1:1" x14ac:dyDescent="0.35">
      <c r="A770058" t="s">
        <v>23</v>
      </c>
    </row>
    <row r="770059" spans="1:1" x14ac:dyDescent="0.35">
      <c r="A770059" t="s">
        <v>3</v>
      </c>
    </row>
    <row r="770060" spans="1:1" x14ac:dyDescent="0.35">
      <c r="A770060" t="s">
        <v>24</v>
      </c>
    </row>
    <row r="770061" spans="1:1" x14ac:dyDescent="0.35">
      <c r="A770061" t="s">
        <v>4</v>
      </c>
    </row>
    <row r="770062" spans="1:1" x14ac:dyDescent="0.35">
      <c r="A770062" t="s">
        <v>5</v>
      </c>
    </row>
    <row r="770063" spans="1:1" x14ac:dyDescent="0.35">
      <c r="A770063" t="s">
        <v>6</v>
      </c>
    </row>
    <row r="770064" spans="1:1" x14ac:dyDescent="0.35">
      <c r="A770064" t="s">
        <v>25</v>
      </c>
    </row>
    <row r="770065" spans="1:1" x14ac:dyDescent="0.35">
      <c r="A770065" t="s">
        <v>7</v>
      </c>
    </row>
    <row r="770066" spans="1:1" x14ac:dyDescent="0.35">
      <c r="A770066" t="s">
        <v>26</v>
      </c>
    </row>
    <row r="770067" spans="1:1" x14ac:dyDescent="0.35">
      <c r="A770067" t="s">
        <v>27</v>
      </c>
    </row>
    <row r="770068" spans="1:1" x14ac:dyDescent="0.35">
      <c r="A770068" t="s">
        <v>8</v>
      </c>
    </row>
    <row r="770069" spans="1:1" x14ac:dyDescent="0.35">
      <c r="A770069" t="s">
        <v>20</v>
      </c>
    </row>
    <row r="770070" spans="1:1" x14ac:dyDescent="0.35">
      <c r="A770070" t="s">
        <v>19</v>
      </c>
    </row>
    <row r="786433" spans="1:1" x14ac:dyDescent="0.35">
      <c r="A786433" t="s">
        <v>14</v>
      </c>
    </row>
    <row r="786434" spans="1:1" x14ac:dyDescent="0.35">
      <c r="A786434" t="s">
        <v>16</v>
      </c>
    </row>
    <row r="786435" spans="1:1" x14ac:dyDescent="0.35">
      <c r="A786435" t="s">
        <v>15</v>
      </c>
    </row>
    <row r="786436" spans="1:1" x14ac:dyDescent="0.35">
      <c r="A786436" t="s">
        <v>1</v>
      </c>
    </row>
    <row r="786437" spans="1:1" x14ac:dyDescent="0.35">
      <c r="A786437" t="s">
        <v>17</v>
      </c>
    </row>
    <row r="786438" spans="1:1" x14ac:dyDescent="0.35">
      <c r="A786438" t="s">
        <v>18</v>
      </c>
    </row>
    <row r="786439" spans="1:1" x14ac:dyDescent="0.35">
      <c r="A786439" t="s">
        <v>2</v>
      </c>
    </row>
    <row r="786440" spans="1:1" x14ac:dyDescent="0.35">
      <c r="A786440" t="s">
        <v>21</v>
      </c>
    </row>
    <row r="786441" spans="1:1" x14ac:dyDescent="0.35">
      <c r="A786441" t="s">
        <v>22</v>
      </c>
    </row>
    <row r="786442" spans="1:1" x14ac:dyDescent="0.35">
      <c r="A786442" t="s">
        <v>23</v>
      </c>
    </row>
    <row r="786443" spans="1:1" x14ac:dyDescent="0.35">
      <c r="A786443" t="s">
        <v>3</v>
      </c>
    </row>
    <row r="786444" spans="1:1" x14ac:dyDescent="0.35">
      <c r="A786444" t="s">
        <v>24</v>
      </c>
    </row>
    <row r="786445" spans="1:1" x14ac:dyDescent="0.35">
      <c r="A786445" t="s">
        <v>4</v>
      </c>
    </row>
    <row r="786446" spans="1:1" x14ac:dyDescent="0.35">
      <c r="A786446" t="s">
        <v>5</v>
      </c>
    </row>
    <row r="786447" spans="1:1" x14ac:dyDescent="0.35">
      <c r="A786447" t="s">
        <v>6</v>
      </c>
    </row>
    <row r="786448" spans="1:1" x14ac:dyDescent="0.35">
      <c r="A786448" t="s">
        <v>25</v>
      </c>
    </row>
    <row r="786449" spans="1:1" x14ac:dyDescent="0.35">
      <c r="A786449" t="s">
        <v>7</v>
      </c>
    </row>
    <row r="786450" spans="1:1" x14ac:dyDescent="0.35">
      <c r="A786450" t="s">
        <v>26</v>
      </c>
    </row>
    <row r="786451" spans="1:1" x14ac:dyDescent="0.35">
      <c r="A786451" t="s">
        <v>27</v>
      </c>
    </row>
    <row r="786452" spans="1:1" x14ac:dyDescent="0.35">
      <c r="A786452" t="s">
        <v>8</v>
      </c>
    </row>
    <row r="786453" spans="1:1" x14ac:dyDescent="0.35">
      <c r="A786453" t="s">
        <v>20</v>
      </c>
    </row>
    <row r="786454" spans="1:1" x14ac:dyDescent="0.35">
      <c r="A786454" t="s">
        <v>19</v>
      </c>
    </row>
    <row r="802817" spans="1:1" x14ac:dyDescent="0.35">
      <c r="A802817" t="s">
        <v>14</v>
      </c>
    </row>
    <row r="802818" spans="1:1" x14ac:dyDescent="0.35">
      <c r="A802818" t="s">
        <v>16</v>
      </c>
    </row>
    <row r="802819" spans="1:1" x14ac:dyDescent="0.35">
      <c r="A802819" t="s">
        <v>15</v>
      </c>
    </row>
    <row r="802820" spans="1:1" x14ac:dyDescent="0.35">
      <c r="A802820" t="s">
        <v>1</v>
      </c>
    </row>
    <row r="802821" spans="1:1" x14ac:dyDescent="0.35">
      <c r="A802821" t="s">
        <v>17</v>
      </c>
    </row>
    <row r="802822" spans="1:1" x14ac:dyDescent="0.35">
      <c r="A802822" t="s">
        <v>18</v>
      </c>
    </row>
    <row r="802823" spans="1:1" x14ac:dyDescent="0.35">
      <c r="A802823" t="s">
        <v>2</v>
      </c>
    </row>
    <row r="802824" spans="1:1" x14ac:dyDescent="0.35">
      <c r="A802824" t="s">
        <v>21</v>
      </c>
    </row>
    <row r="802825" spans="1:1" x14ac:dyDescent="0.35">
      <c r="A802825" t="s">
        <v>22</v>
      </c>
    </row>
    <row r="802826" spans="1:1" x14ac:dyDescent="0.35">
      <c r="A802826" t="s">
        <v>23</v>
      </c>
    </row>
    <row r="802827" spans="1:1" x14ac:dyDescent="0.35">
      <c r="A802827" t="s">
        <v>3</v>
      </c>
    </row>
    <row r="802828" spans="1:1" x14ac:dyDescent="0.35">
      <c r="A802828" t="s">
        <v>24</v>
      </c>
    </row>
    <row r="802829" spans="1:1" x14ac:dyDescent="0.35">
      <c r="A802829" t="s">
        <v>4</v>
      </c>
    </row>
    <row r="802830" spans="1:1" x14ac:dyDescent="0.35">
      <c r="A802830" t="s">
        <v>5</v>
      </c>
    </row>
    <row r="802831" spans="1:1" x14ac:dyDescent="0.35">
      <c r="A802831" t="s">
        <v>6</v>
      </c>
    </row>
    <row r="802832" spans="1:1" x14ac:dyDescent="0.35">
      <c r="A802832" t="s">
        <v>25</v>
      </c>
    </row>
    <row r="802833" spans="1:1" x14ac:dyDescent="0.35">
      <c r="A802833" t="s">
        <v>7</v>
      </c>
    </row>
    <row r="802834" spans="1:1" x14ac:dyDescent="0.35">
      <c r="A802834" t="s">
        <v>26</v>
      </c>
    </row>
    <row r="802835" spans="1:1" x14ac:dyDescent="0.35">
      <c r="A802835" t="s">
        <v>27</v>
      </c>
    </row>
    <row r="802836" spans="1:1" x14ac:dyDescent="0.35">
      <c r="A802836" t="s">
        <v>8</v>
      </c>
    </row>
    <row r="802837" spans="1:1" x14ac:dyDescent="0.35">
      <c r="A802837" t="s">
        <v>20</v>
      </c>
    </row>
    <row r="802838" spans="1:1" x14ac:dyDescent="0.35">
      <c r="A802838" t="s">
        <v>19</v>
      </c>
    </row>
    <row r="819201" spans="1:1" x14ac:dyDescent="0.35">
      <c r="A819201" t="s">
        <v>14</v>
      </c>
    </row>
    <row r="819202" spans="1:1" x14ac:dyDescent="0.35">
      <c r="A819202" t="s">
        <v>16</v>
      </c>
    </row>
    <row r="819203" spans="1:1" x14ac:dyDescent="0.35">
      <c r="A819203" t="s">
        <v>15</v>
      </c>
    </row>
    <row r="819204" spans="1:1" x14ac:dyDescent="0.35">
      <c r="A819204" t="s">
        <v>1</v>
      </c>
    </row>
    <row r="819205" spans="1:1" x14ac:dyDescent="0.35">
      <c r="A819205" t="s">
        <v>17</v>
      </c>
    </row>
    <row r="819206" spans="1:1" x14ac:dyDescent="0.35">
      <c r="A819206" t="s">
        <v>18</v>
      </c>
    </row>
    <row r="819207" spans="1:1" x14ac:dyDescent="0.35">
      <c r="A819207" t="s">
        <v>2</v>
      </c>
    </row>
    <row r="819208" spans="1:1" x14ac:dyDescent="0.35">
      <c r="A819208" t="s">
        <v>21</v>
      </c>
    </row>
    <row r="819209" spans="1:1" x14ac:dyDescent="0.35">
      <c r="A819209" t="s">
        <v>22</v>
      </c>
    </row>
    <row r="819210" spans="1:1" x14ac:dyDescent="0.35">
      <c r="A819210" t="s">
        <v>23</v>
      </c>
    </row>
    <row r="819211" spans="1:1" x14ac:dyDescent="0.35">
      <c r="A819211" t="s">
        <v>3</v>
      </c>
    </row>
    <row r="819212" spans="1:1" x14ac:dyDescent="0.35">
      <c r="A819212" t="s">
        <v>24</v>
      </c>
    </row>
    <row r="819213" spans="1:1" x14ac:dyDescent="0.35">
      <c r="A819213" t="s">
        <v>4</v>
      </c>
    </row>
    <row r="819214" spans="1:1" x14ac:dyDescent="0.35">
      <c r="A819214" t="s">
        <v>5</v>
      </c>
    </row>
    <row r="819215" spans="1:1" x14ac:dyDescent="0.35">
      <c r="A819215" t="s">
        <v>6</v>
      </c>
    </row>
    <row r="819216" spans="1:1" x14ac:dyDescent="0.35">
      <c r="A819216" t="s">
        <v>25</v>
      </c>
    </row>
    <row r="819217" spans="1:1" x14ac:dyDescent="0.35">
      <c r="A819217" t="s">
        <v>7</v>
      </c>
    </row>
    <row r="819218" spans="1:1" x14ac:dyDescent="0.35">
      <c r="A819218" t="s">
        <v>26</v>
      </c>
    </row>
    <row r="819219" spans="1:1" x14ac:dyDescent="0.35">
      <c r="A819219" t="s">
        <v>27</v>
      </c>
    </row>
    <row r="819220" spans="1:1" x14ac:dyDescent="0.35">
      <c r="A819220" t="s">
        <v>8</v>
      </c>
    </row>
    <row r="819221" spans="1:1" x14ac:dyDescent="0.35">
      <c r="A819221" t="s">
        <v>20</v>
      </c>
    </row>
    <row r="819222" spans="1:1" x14ac:dyDescent="0.35">
      <c r="A819222" t="s">
        <v>19</v>
      </c>
    </row>
    <row r="835585" spans="1:1" x14ac:dyDescent="0.35">
      <c r="A835585" t="s">
        <v>14</v>
      </c>
    </row>
    <row r="835586" spans="1:1" x14ac:dyDescent="0.35">
      <c r="A835586" t="s">
        <v>16</v>
      </c>
    </row>
    <row r="835587" spans="1:1" x14ac:dyDescent="0.35">
      <c r="A835587" t="s">
        <v>15</v>
      </c>
    </row>
    <row r="835588" spans="1:1" x14ac:dyDescent="0.35">
      <c r="A835588" t="s">
        <v>1</v>
      </c>
    </row>
    <row r="835589" spans="1:1" x14ac:dyDescent="0.35">
      <c r="A835589" t="s">
        <v>17</v>
      </c>
    </row>
    <row r="835590" spans="1:1" x14ac:dyDescent="0.35">
      <c r="A835590" t="s">
        <v>18</v>
      </c>
    </row>
    <row r="835591" spans="1:1" x14ac:dyDescent="0.35">
      <c r="A835591" t="s">
        <v>2</v>
      </c>
    </row>
    <row r="835592" spans="1:1" x14ac:dyDescent="0.35">
      <c r="A835592" t="s">
        <v>21</v>
      </c>
    </row>
    <row r="835593" spans="1:1" x14ac:dyDescent="0.35">
      <c r="A835593" t="s">
        <v>22</v>
      </c>
    </row>
    <row r="835594" spans="1:1" x14ac:dyDescent="0.35">
      <c r="A835594" t="s">
        <v>23</v>
      </c>
    </row>
    <row r="835595" spans="1:1" x14ac:dyDescent="0.35">
      <c r="A835595" t="s">
        <v>3</v>
      </c>
    </row>
    <row r="835596" spans="1:1" x14ac:dyDescent="0.35">
      <c r="A835596" t="s">
        <v>24</v>
      </c>
    </row>
    <row r="835597" spans="1:1" x14ac:dyDescent="0.35">
      <c r="A835597" t="s">
        <v>4</v>
      </c>
    </row>
    <row r="835598" spans="1:1" x14ac:dyDescent="0.35">
      <c r="A835598" t="s">
        <v>5</v>
      </c>
    </row>
    <row r="835599" spans="1:1" x14ac:dyDescent="0.35">
      <c r="A835599" t="s">
        <v>6</v>
      </c>
    </row>
    <row r="835600" spans="1:1" x14ac:dyDescent="0.35">
      <c r="A835600" t="s">
        <v>25</v>
      </c>
    </row>
    <row r="835601" spans="1:1" x14ac:dyDescent="0.35">
      <c r="A835601" t="s">
        <v>7</v>
      </c>
    </row>
    <row r="835602" spans="1:1" x14ac:dyDescent="0.35">
      <c r="A835602" t="s">
        <v>26</v>
      </c>
    </row>
    <row r="835603" spans="1:1" x14ac:dyDescent="0.35">
      <c r="A835603" t="s">
        <v>27</v>
      </c>
    </row>
    <row r="835604" spans="1:1" x14ac:dyDescent="0.35">
      <c r="A835604" t="s">
        <v>8</v>
      </c>
    </row>
    <row r="835605" spans="1:1" x14ac:dyDescent="0.35">
      <c r="A835605" t="s">
        <v>20</v>
      </c>
    </row>
    <row r="835606" spans="1:1" x14ac:dyDescent="0.35">
      <c r="A835606" t="s">
        <v>19</v>
      </c>
    </row>
    <row r="851969" spans="1:1" x14ac:dyDescent="0.35">
      <c r="A851969" t="s">
        <v>14</v>
      </c>
    </row>
    <row r="851970" spans="1:1" x14ac:dyDescent="0.35">
      <c r="A851970" t="s">
        <v>16</v>
      </c>
    </row>
    <row r="851971" spans="1:1" x14ac:dyDescent="0.35">
      <c r="A851971" t="s">
        <v>15</v>
      </c>
    </row>
    <row r="851972" spans="1:1" x14ac:dyDescent="0.35">
      <c r="A851972" t="s">
        <v>1</v>
      </c>
    </row>
    <row r="851973" spans="1:1" x14ac:dyDescent="0.35">
      <c r="A851973" t="s">
        <v>17</v>
      </c>
    </row>
    <row r="851974" spans="1:1" x14ac:dyDescent="0.35">
      <c r="A851974" t="s">
        <v>18</v>
      </c>
    </row>
    <row r="851975" spans="1:1" x14ac:dyDescent="0.35">
      <c r="A851975" t="s">
        <v>2</v>
      </c>
    </row>
    <row r="851976" spans="1:1" x14ac:dyDescent="0.35">
      <c r="A851976" t="s">
        <v>21</v>
      </c>
    </row>
    <row r="851977" spans="1:1" x14ac:dyDescent="0.35">
      <c r="A851977" t="s">
        <v>22</v>
      </c>
    </row>
    <row r="851978" spans="1:1" x14ac:dyDescent="0.35">
      <c r="A851978" t="s">
        <v>23</v>
      </c>
    </row>
    <row r="851979" spans="1:1" x14ac:dyDescent="0.35">
      <c r="A851979" t="s">
        <v>3</v>
      </c>
    </row>
    <row r="851980" spans="1:1" x14ac:dyDescent="0.35">
      <c r="A851980" t="s">
        <v>24</v>
      </c>
    </row>
    <row r="851981" spans="1:1" x14ac:dyDescent="0.35">
      <c r="A851981" t="s">
        <v>4</v>
      </c>
    </row>
    <row r="851982" spans="1:1" x14ac:dyDescent="0.35">
      <c r="A851982" t="s">
        <v>5</v>
      </c>
    </row>
    <row r="851983" spans="1:1" x14ac:dyDescent="0.35">
      <c r="A851983" t="s">
        <v>6</v>
      </c>
    </row>
    <row r="851984" spans="1:1" x14ac:dyDescent="0.35">
      <c r="A851984" t="s">
        <v>25</v>
      </c>
    </row>
    <row r="851985" spans="1:1" x14ac:dyDescent="0.35">
      <c r="A851985" t="s">
        <v>7</v>
      </c>
    </row>
    <row r="851986" spans="1:1" x14ac:dyDescent="0.35">
      <c r="A851986" t="s">
        <v>26</v>
      </c>
    </row>
    <row r="851987" spans="1:1" x14ac:dyDescent="0.35">
      <c r="A851987" t="s">
        <v>27</v>
      </c>
    </row>
    <row r="851988" spans="1:1" x14ac:dyDescent="0.35">
      <c r="A851988" t="s">
        <v>8</v>
      </c>
    </row>
    <row r="851989" spans="1:1" x14ac:dyDescent="0.35">
      <c r="A851989" t="s">
        <v>20</v>
      </c>
    </row>
    <row r="851990" spans="1:1" x14ac:dyDescent="0.35">
      <c r="A851990" t="s">
        <v>19</v>
      </c>
    </row>
    <row r="868353" spans="1:1" x14ac:dyDescent="0.35">
      <c r="A868353" t="s">
        <v>14</v>
      </c>
    </row>
    <row r="868354" spans="1:1" x14ac:dyDescent="0.35">
      <c r="A868354" t="s">
        <v>16</v>
      </c>
    </row>
    <row r="868355" spans="1:1" x14ac:dyDescent="0.35">
      <c r="A868355" t="s">
        <v>15</v>
      </c>
    </row>
    <row r="868356" spans="1:1" x14ac:dyDescent="0.35">
      <c r="A868356" t="s">
        <v>1</v>
      </c>
    </row>
    <row r="868357" spans="1:1" x14ac:dyDescent="0.35">
      <c r="A868357" t="s">
        <v>17</v>
      </c>
    </row>
    <row r="868358" spans="1:1" x14ac:dyDescent="0.35">
      <c r="A868358" t="s">
        <v>18</v>
      </c>
    </row>
    <row r="868359" spans="1:1" x14ac:dyDescent="0.35">
      <c r="A868359" t="s">
        <v>2</v>
      </c>
    </row>
    <row r="868360" spans="1:1" x14ac:dyDescent="0.35">
      <c r="A868360" t="s">
        <v>21</v>
      </c>
    </row>
    <row r="868361" spans="1:1" x14ac:dyDescent="0.35">
      <c r="A868361" t="s">
        <v>22</v>
      </c>
    </row>
    <row r="868362" spans="1:1" x14ac:dyDescent="0.35">
      <c r="A868362" t="s">
        <v>23</v>
      </c>
    </row>
    <row r="868363" spans="1:1" x14ac:dyDescent="0.35">
      <c r="A868363" t="s">
        <v>3</v>
      </c>
    </row>
    <row r="868364" spans="1:1" x14ac:dyDescent="0.35">
      <c r="A868364" t="s">
        <v>24</v>
      </c>
    </row>
    <row r="868365" spans="1:1" x14ac:dyDescent="0.35">
      <c r="A868365" t="s">
        <v>4</v>
      </c>
    </row>
    <row r="868366" spans="1:1" x14ac:dyDescent="0.35">
      <c r="A868366" t="s">
        <v>5</v>
      </c>
    </row>
    <row r="868367" spans="1:1" x14ac:dyDescent="0.35">
      <c r="A868367" t="s">
        <v>6</v>
      </c>
    </row>
    <row r="868368" spans="1:1" x14ac:dyDescent="0.35">
      <c r="A868368" t="s">
        <v>25</v>
      </c>
    </row>
    <row r="868369" spans="1:1" x14ac:dyDescent="0.35">
      <c r="A868369" t="s">
        <v>7</v>
      </c>
    </row>
    <row r="868370" spans="1:1" x14ac:dyDescent="0.35">
      <c r="A868370" t="s">
        <v>26</v>
      </c>
    </row>
    <row r="868371" spans="1:1" x14ac:dyDescent="0.35">
      <c r="A868371" t="s">
        <v>27</v>
      </c>
    </row>
    <row r="868372" spans="1:1" x14ac:dyDescent="0.35">
      <c r="A868372" t="s">
        <v>8</v>
      </c>
    </row>
    <row r="868373" spans="1:1" x14ac:dyDescent="0.35">
      <c r="A868373" t="s">
        <v>20</v>
      </c>
    </row>
    <row r="868374" spans="1:1" x14ac:dyDescent="0.35">
      <c r="A868374" t="s">
        <v>19</v>
      </c>
    </row>
    <row r="884737" spans="1:1" x14ac:dyDescent="0.35">
      <c r="A884737" t="s">
        <v>14</v>
      </c>
    </row>
    <row r="884738" spans="1:1" x14ac:dyDescent="0.35">
      <c r="A884738" t="s">
        <v>16</v>
      </c>
    </row>
    <row r="884739" spans="1:1" x14ac:dyDescent="0.35">
      <c r="A884739" t="s">
        <v>15</v>
      </c>
    </row>
    <row r="884740" spans="1:1" x14ac:dyDescent="0.35">
      <c r="A884740" t="s">
        <v>1</v>
      </c>
    </row>
    <row r="884741" spans="1:1" x14ac:dyDescent="0.35">
      <c r="A884741" t="s">
        <v>17</v>
      </c>
    </row>
    <row r="884742" spans="1:1" x14ac:dyDescent="0.35">
      <c r="A884742" t="s">
        <v>18</v>
      </c>
    </row>
    <row r="884743" spans="1:1" x14ac:dyDescent="0.35">
      <c r="A884743" t="s">
        <v>2</v>
      </c>
    </row>
    <row r="884744" spans="1:1" x14ac:dyDescent="0.35">
      <c r="A884744" t="s">
        <v>21</v>
      </c>
    </row>
    <row r="884745" spans="1:1" x14ac:dyDescent="0.35">
      <c r="A884745" t="s">
        <v>22</v>
      </c>
    </row>
    <row r="884746" spans="1:1" x14ac:dyDescent="0.35">
      <c r="A884746" t="s">
        <v>23</v>
      </c>
    </row>
    <row r="884747" spans="1:1" x14ac:dyDescent="0.35">
      <c r="A884747" t="s">
        <v>3</v>
      </c>
    </row>
    <row r="884748" spans="1:1" x14ac:dyDescent="0.35">
      <c r="A884748" t="s">
        <v>24</v>
      </c>
    </row>
    <row r="884749" spans="1:1" x14ac:dyDescent="0.35">
      <c r="A884749" t="s">
        <v>4</v>
      </c>
    </row>
    <row r="884750" spans="1:1" x14ac:dyDescent="0.35">
      <c r="A884750" t="s">
        <v>5</v>
      </c>
    </row>
    <row r="884751" spans="1:1" x14ac:dyDescent="0.35">
      <c r="A884751" t="s">
        <v>6</v>
      </c>
    </row>
    <row r="884752" spans="1:1" x14ac:dyDescent="0.35">
      <c r="A884752" t="s">
        <v>25</v>
      </c>
    </row>
    <row r="884753" spans="1:1" x14ac:dyDescent="0.35">
      <c r="A884753" t="s">
        <v>7</v>
      </c>
    </row>
    <row r="884754" spans="1:1" x14ac:dyDescent="0.35">
      <c r="A884754" t="s">
        <v>26</v>
      </c>
    </row>
    <row r="884755" spans="1:1" x14ac:dyDescent="0.35">
      <c r="A884755" t="s">
        <v>27</v>
      </c>
    </row>
    <row r="884756" spans="1:1" x14ac:dyDescent="0.35">
      <c r="A884756" t="s">
        <v>8</v>
      </c>
    </row>
    <row r="884757" spans="1:1" x14ac:dyDescent="0.35">
      <c r="A884757" t="s">
        <v>20</v>
      </c>
    </row>
    <row r="884758" spans="1:1" x14ac:dyDescent="0.35">
      <c r="A884758" t="s">
        <v>19</v>
      </c>
    </row>
    <row r="901121" spans="1:1" x14ac:dyDescent="0.35">
      <c r="A901121" t="s">
        <v>14</v>
      </c>
    </row>
    <row r="901122" spans="1:1" x14ac:dyDescent="0.35">
      <c r="A901122" t="s">
        <v>16</v>
      </c>
    </row>
    <row r="901123" spans="1:1" x14ac:dyDescent="0.35">
      <c r="A901123" t="s">
        <v>15</v>
      </c>
    </row>
    <row r="901124" spans="1:1" x14ac:dyDescent="0.35">
      <c r="A901124" t="s">
        <v>1</v>
      </c>
    </row>
    <row r="901125" spans="1:1" x14ac:dyDescent="0.35">
      <c r="A901125" t="s">
        <v>17</v>
      </c>
    </row>
    <row r="901126" spans="1:1" x14ac:dyDescent="0.35">
      <c r="A901126" t="s">
        <v>18</v>
      </c>
    </row>
    <row r="901127" spans="1:1" x14ac:dyDescent="0.35">
      <c r="A901127" t="s">
        <v>2</v>
      </c>
    </row>
    <row r="901128" spans="1:1" x14ac:dyDescent="0.35">
      <c r="A901128" t="s">
        <v>21</v>
      </c>
    </row>
    <row r="901129" spans="1:1" x14ac:dyDescent="0.35">
      <c r="A901129" t="s">
        <v>22</v>
      </c>
    </row>
    <row r="901130" spans="1:1" x14ac:dyDescent="0.35">
      <c r="A901130" t="s">
        <v>23</v>
      </c>
    </row>
    <row r="901131" spans="1:1" x14ac:dyDescent="0.35">
      <c r="A901131" t="s">
        <v>3</v>
      </c>
    </row>
    <row r="901132" spans="1:1" x14ac:dyDescent="0.35">
      <c r="A901132" t="s">
        <v>24</v>
      </c>
    </row>
    <row r="901133" spans="1:1" x14ac:dyDescent="0.35">
      <c r="A901133" t="s">
        <v>4</v>
      </c>
    </row>
    <row r="901134" spans="1:1" x14ac:dyDescent="0.35">
      <c r="A901134" t="s">
        <v>5</v>
      </c>
    </row>
    <row r="901135" spans="1:1" x14ac:dyDescent="0.35">
      <c r="A901135" t="s">
        <v>6</v>
      </c>
    </row>
    <row r="901136" spans="1:1" x14ac:dyDescent="0.35">
      <c r="A901136" t="s">
        <v>25</v>
      </c>
    </row>
    <row r="901137" spans="1:1" x14ac:dyDescent="0.35">
      <c r="A901137" t="s">
        <v>7</v>
      </c>
    </row>
    <row r="901138" spans="1:1" x14ac:dyDescent="0.35">
      <c r="A901138" t="s">
        <v>26</v>
      </c>
    </row>
    <row r="901139" spans="1:1" x14ac:dyDescent="0.35">
      <c r="A901139" t="s">
        <v>27</v>
      </c>
    </row>
    <row r="901140" spans="1:1" x14ac:dyDescent="0.35">
      <c r="A901140" t="s">
        <v>8</v>
      </c>
    </row>
    <row r="901141" spans="1:1" x14ac:dyDescent="0.35">
      <c r="A901141" t="s">
        <v>20</v>
      </c>
    </row>
    <row r="901142" spans="1:1" x14ac:dyDescent="0.35">
      <c r="A901142" t="s">
        <v>19</v>
      </c>
    </row>
    <row r="917505" spans="1:1" x14ac:dyDescent="0.35">
      <c r="A917505" t="s">
        <v>14</v>
      </c>
    </row>
    <row r="917506" spans="1:1" x14ac:dyDescent="0.35">
      <c r="A917506" t="s">
        <v>16</v>
      </c>
    </row>
    <row r="917507" spans="1:1" x14ac:dyDescent="0.35">
      <c r="A917507" t="s">
        <v>15</v>
      </c>
    </row>
    <row r="917508" spans="1:1" x14ac:dyDescent="0.35">
      <c r="A917508" t="s">
        <v>1</v>
      </c>
    </row>
    <row r="917509" spans="1:1" x14ac:dyDescent="0.35">
      <c r="A917509" t="s">
        <v>17</v>
      </c>
    </row>
    <row r="917510" spans="1:1" x14ac:dyDescent="0.35">
      <c r="A917510" t="s">
        <v>18</v>
      </c>
    </row>
    <row r="917511" spans="1:1" x14ac:dyDescent="0.35">
      <c r="A917511" t="s">
        <v>2</v>
      </c>
    </row>
    <row r="917512" spans="1:1" x14ac:dyDescent="0.35">
      <c r="A917512" t="s">
        <v>21</v>
      </c>
    </row>
    <row r="917513" spans="1:1" x14ac:dyDescent="0.35">
      <c r="A917513" t="s">
        <v>22</v>
      </c>
    </row>
    <row r="917514" spans="1:1" x14ac:dyDescent="0.35">
      <c r="A917514" t="s">
        <v>23</v>
      </c>
    </row>
    <row r="917515" spans="1:1" x14ac:dyDescent="0.35">
      <c r="A917515" t="s">
        <v>3</v>
      </c>
    </row>
    <row r="917516" spans="1:1" x14ac:dyDescent="0.35">
      <c r="A917516" t="s">
        <v>24</v>
      </c>
    </row>
    <row r="917517" spans="1:1" x14ac:dyDescent="0.35">
      <c r="A917517" t="s">
        <v>4</v>
      </c>
    </row>
    <row r="917518" spans="1:1" x14ac:dyDescent="0.35">
      <c r="A917518" t="s">
        <v>5</v>
      </c>
    </row>
    <row r="917519" spans="1:1" x14ac:dyDescent="0.35">
      <c r="A917519" t="s">
        <v>6</v>
      </c>
    </row>
    <row r="917520" spans="1:1" x14ac:dyDescent="0.35">
      <c r="A917520" t="s">
        <v>25</v>
      </c>
    </row>
    <row r="917521" spans="1:1" x14ac:dyDescent="0.35">
      <c r="A917521" t="s">
        <v>7</v>
      </c>
    </row>
    <row r="917522" spans="1:1" x14ac:dyDescent="0.35">
      <c r="A917522" t="s">
        <v>26</v>
      </c>
    </row>
    <row r="917523" spans="1:1" x14ac:dyDescent="0.35">
      <c r="A917523" t="s">
        <v>27</v>
      </c>
    </row>
    <row r="917524" spans="1:1" x14ac:dyDescent="0.35">
      <c r="A917524" t="s">
        <v>8</v>
      </c>
    </row>
    <row r="917525" spans="1:1" x14ac:dyDescent="0.35">
      <c r="A917525" t="s">
        <v>20</v>
      </c>
    </row>
    <row r="917526" spans="1:1" x14ac:dyDescent="0.35">
      <c r="A917526" t="s">
        <v>19</v>
      </c>
    </row>
    <row r="933889" spans="1:1" x14ac:dyDescent="0.35">
      <c r="A933889" t="s">
        <v>14</v>
      </c>
    </row>
    <row r="933890" spans="1:1" x14ac:dyDescent="0.35">
      <c r="A933890" t="s">
        <v>16</v>
      </c>
    </row>
    <row r="933891" spans="1:1" x14ac:dyDescent="0.35">
      <c r="A933891" t="s">
        <v>15</v>
      </c>
    </row>
    <row r="933892" spans="1:1" x14ac:dyDescent="0.35">
      <c r="A933892" t="s">
        <v>1</v>
      </c>
    </row>
    <row r="933893" spans="1:1" x14ac:dyDescent="0.35">
      <c r="A933893" t="s">
        <v>17</v>
      </c>
    </row>
    <row r="933894" spans="1:1" x14ac:dyDescent="0.35">
      <c r="A933894" t="s">
        <v>18</v>
      </c>
    </row>
    <row r="933895" spans="1:1" x14ac:dyDescent="0.35">
      <c r="A933895" t="s">
        <v>2</v>
      </c>
    </row>
    <row r="933896" spans="1:1" x14ac:dyDescent="0.35">
      <c r="A933896" t="s">
        <v>21</v>
      </c>
    </row>
    <row r="933897" spans="1:1" x14ac:dyDescent="0.35">
      <c r="A933897" t="s">
        <v>22</v>
      </c>
    </row>
    <row r="933898" spans="1:1" x14ac:dyDescent="0.35">
      <c r="A933898" t="s">
        <v>23</v>
      </c>
    </row>
    <row r="933899" spans="1:1" x14ac:dyDescent="0.35">
      <c r="A933899" t="s">
        <v>3</v>
      </c>
    </row>
    <row r="933900" spans="1:1" x14ac:dyDescent="0.35">
      <c r="A933900" t="s">
        <v>24</v>
      </c>
    </row>
    <row r="933901" spans="1:1" x14ac:dyDescent="0.35">
      <c r="A933901" t="s">
        <v>4</v>
      </c>
    </row>
    <row r="933902" spans="1:1" x14ac:dyDescent="0.35">
      <c r="A933902" t="s">
        <v>5</v>
      </c>
    </row>
    <row r="933903" spans="1:1" x14ac:dyDescent="0.35">
      <c r="A933903" t="s">
        <v>6</v>
      </c>
    </row>
    <row r="933904" spans="1:1" x14ac:dyDescent="0.35">
      <c r="A933904" t="s">
        <v>25</v>
      </c>
    </row>
    <row r="933905" spans="1:1" x14ac:dyDescent="0.35">
      <c r="A933905" t="s">
        <v>7</v>
      </c>
    </row>
    <row r="933906" spans="1:1" x14ac:dyDescent="0.35">
      <c r="A933906" t="s">
        <v>26</v>
      </c>
    </row>
    <row r="933907" spans="1:1" x14ac:dyDescent="0.35">
      <c r="A933907" t="s">
        <v>27</v>
      </c>
    </row>
    <row r="933908" spans="1:1" x14ac:dyDescent="0.35">
      <c r="A933908" t="s">
        <v>8</v>
      </c>
    </row>
    <row r="933909" spans="1:1" x14ac:dyDescent="0.35">
      <c r="A933909" t="s">
        <v>20</v>
      </c>
    </row>
    <row r="933910" spans="1:1" x14ac:dyDescent="0.35">
      <c r="A933910" t="s">
        <v>19</v>
      </c>
    </row>
    <row r="950273" spans="1:1" x14ac:dyDescent="0.35">
      <c r="A950273" t="s">
        <v>14</v>
      </c>
    </row>
    <row r="950274" spans="1:1" x14ac:dyDescent="0.35">
      <c r="A950274" t="s">
        <v>16</v>
      </c>
    </row>
    <row r="950275" spans="1:1" x14ac:dyDescent="0.35">
      <c r="A950275" t="s">
        <v>15</v>
      </c>
    </row>
    <row r="950276" spans="1:1" x14ac:dyDescent="0.35">
      <c r="A950276" t="s">
        <v>1</v>
      </c>
    </row>
    <row r="950277" spans="1:1" x14ac:dyDescent="0.35">
      <c r="A950277" t="s">
        <v>17</v>
      </c>
    </row>
    <row r="950278" spans="1:1" x14ac:dyDescent="0.35">
      <c r="A950278" t="s">
        <v>18</v>
      </c>
    </row>
    <row r="950279" spans="1:1" x14ac:dyDescent="0.35">
      <c r="A950279" t="s">
        <v>2</v>
      </c>
    </row>
    <row r="950280" spans="1:1" x14ac:dyDescent="0.35">
      <c r="A950280" t="s">
        <v>21</v>
      </c>
    </row>
    <row r="950281" spans="1:1" x14ac:dyDescent="0.35">
      <c r="A950281" t="s">
        <v>22</v>
      </c>
    </row>
    <row r="950282" spans="1:1" x14ac:dyDescent="0.35">
      <c r="A950282" t="s">
        <v>23</v>
      </c>
    </row>
    <row r="950283" spans="1:1" x14ac:dyDescent="0.35">
      <c r="A950283" t="s">
        <v>3</v>
      </c>
    </row>
    <row r="950284" spans="1:1" x14ac:dyDescent="0.35">
      <c r="A950284" t="s">
        <v>24</v>
      </c>
    </row>
    <row r="950285" spans="1:1" x14ac:dyDescent="0.35">
      <c r="A950285" t="s">
        <v>4</v>
      </c>
    </row>
    <row r="950286" spans="1:1" x14ac:dyDescent="0.35">
      <c r="A950286" t="s">
        <v>5</v>
      </c>
    </row>
    <row r="950287" spans="1:1" x14ac:dyDescent="0.35">
      <c r="A950287" t="s">
        <v>6</v>
      </c>
    </row>
    <row r="950288" spans="1:1" x14ac:dyDescent="0.35">
      <c r="A950288" t="s">
        <v>25</v>
      </c>
    </row>
    <row r="950289" spans="1:1" x14ac:dyDescent="0.35">
      <c r="A950289" t="s">
        <v>7</v>
      </c>
    </row>
    <row r="950290" spans="1:1" x14ac:dyDescent="0.35">
      <c r="A950290" t="s">
        <v>26</v>
      </c>
    </row>
    <row r="950291" spans="1:1" x14ac:dyDescent="0.35">
      <c r="A950291" t="s">
        <v>27</v>
      </c>
    </row>
    <row r="950292" spans="1:1" x14ac:dyDescent="0.35">
      <c r="A950292" t="s">
        <v>8</v>
      </c>
    </row>
    <row r="950293" spans="1:1" x14ac:dyDescent="0.35">
      <c r="A950293" t="s">
        <v>20</v>
      </c>
    </row>
    <row r="950294" spans="1:1" x14ac:dyDescent="0.35">
      <c r="A950294" t="s">
        <v>19</v>
      </c>
    </row>
    <row r="966657" spans="1:1" x14ac:dyDescent="0.35">
      <c r="A966657" t="s">
        <v>14</v>
      </c>
    </row>
    <row r="966658" spans="1:1" x14ac:dyDescent="0.35">
      <c r="A966658" t="s">
        <v>16</v>
      </c>
    </row>
    <row r="966659" spans="1:1" x14ac:dyDescent="0.35">
      <c r="A966659" t="s">
        <v>15</v>
      </c>
    </row>
    <row r="966660" spans="1:1" x14ac:dyDescent="0.35">
      <c r="A966660" t="s">
        <v>1</v>
      </c>
    </row>
    <row r="966661" spans="1:1" x14ac:dyDescent="0.35">
      <c r="A966661" t="s">
        <v>17</v>
      </c>
    </row>
    <row r="966662" spans="1:1" x14ac:dyDescent="0.35">
      <c r="A966662" t="s">
        <v>18</v>
      </c>
    </row>
    <row r="966663" spans="1:1" x14ac:dyDescent="0.35">
      <c r="A966663" t="s">
        <v>2</v>
      </c>
    </row>
    <row r="966664" spans="1:1" x14ac:dyDescent="0.35">
      <c r="A966664" t="s">
        <v>21</v>
      </c>
    </row>
    <row r="966665" spans="1:1" x14ac:dyDescent="0.35">
      <c r="A966665" t="s">
        <v>22</v>
      </c>
    </row>
    <row r="966666" spans="1:1" x14ac:dyDescent="0.35">
      <c r="A966666" t="s">
        <v>23</v>
      </c>
    </row>
    <row r="966667" spans="1:1" x14ac:dyDescent="0.35">
      <c r="A966667" t="s">
        <v>3</v>
      </c>
    </row>
    <row r="966668" spans="1:1" x14ac:dyDescent="0.35">
      <c r="A966668" t="s">
        <v>24</v>
      </c>
    </row>
    <row r="966669" spans="1:1" x14ac:dyDescent="0.35">
      <c r="A966669" t="s">
        <v>4</v>
      </c>
    </row>
    <row r="966670" spans="1:1" x14ac:dyDescent="0.35">
      <c r="A966670" t="s">
        <v>5</v>
      </c>
    </row>
    <row r="966671" spans="1:1" x14ac:dyDescent="0.35">
      <c r="A966671" t="s">
        <v>6</v>
      </c>
    </row>
    <row r="966672" spans="1:1" x14ac:dyDescent="0.35">
      <c r="A966672" t="s">
        <v>25</v>
      </c>
    </row>
    <row r="966673" spans="1:1" x14ac:dyDescent="0.35">
      <c r="A966673" t="s">
        <v>7</v>
      </c>
    </row>
    <row r="966674" spans="1:1" x14ac:dyDescent="0.35">
      <c r="A966674" t="s">
        <v>26</v>
      </c>
    </row>
    <row r="966675" spans="1:1" x14ac:dyDescent="0.35">
      <c r="A966675" t="s">
        <v>27</v>
      </c>
    </row>
    <row r="966676" spans="1:1" x14ac:dyDescent="0.35">
      <c r="A966676" t="s">
        <v>8</v>
      </c>
    </row>
    <row r="966677" spans="1:1" x14ac:dyDescent="0.35">
      <c r="A966677" t="s">
        <v>20</v>
      </c>
    </row>
    <row r="966678" spans="1:1" x14ac:dyDescent="0.35">
      <c r="A966678" t="s">
        <v>19</v>
      </c>
    </row>
    <row r="983041" spans="1:1" x14ac:dyDescent="0.35">
      <c r="A983041" t="s">
        <v>14</v>
      </c>
    </row>
    <row r="983042" spans="1:1" x14ac:dyDescent="0.35">
      <c r="A983042" t="s">
        <v>16</v>
      </c>
    </row>
    <row r="983043" spans="1:1" x14ac:dyDescent="0.35">
      <c r="A983043" t="s">
        <v>15</v>
      </c>
    </row>
    <row r="983044" spans="1:1" x14ac:dyDescent="0.35">
      <c r="A983044" t="s">
        <v>1</v>
      </c>
    </row>
    <row r="983045" spans="1:1" x14ac:dyDescent="0.35">
      <c r="A983045" t="s">
        <v>17</v>
      </c>
    </row>
    <row r="983046" spans="1:1" x14ac:dyDescent="0.35">
      <c r="A983046" t="s">
        <v>18</v>
      </c>
    </row>
    <row r="983047" spans="1:1" x14ac:dyDescent="0.35">
      <c r="A983047" t="s">
        <v>2</v>
      </c>
    </row>
    <row r="983048" spans="1:1" x14ac:dyDescent="0.35">
      <c r="A983048" t="s">
        <v>21</v>
      </c>
    </row>
    <row r="983049" spans="1:1" x14ac:dyDescent="0.35">
      <c r="A983049" t="s">
        <v>22</v>
      </c>
    </row>
    <row r="983050" spans="1:1" x14ac:dyDescent="0.35">
      <c r="A983050" t="s">
        <v>23</v>
      </c>
    </row>
    <row r="983051" spans="1:1" x14ac:dyDescent="0.35">
      <c r="A983051" t="s">
        <v>3</v>
      </c>
    </row>
    <row r="983052" spans="1:1" x14ac:dyDescent="0.35">
      <c r="A983052" t="s">
        <v>24</v>
      </c>
    </row>
    <row r="983053" spans="1:1" x14ac:dyDescent="0.35">
      <c r="A983053" t="s">
        <v>4</v>
      </c>
    </row>
    <row r="983054" spans="1:1" x14ac:dyDescent="0.35">
      <c r="A983054" t="s">
        <v>5</v>
      </c>
    </row>
    <row r="983055" spans="1:1" x14ac:dyDescent="0.35">
      <c r="A983055" t="s">
        <v>6</v>
      </c>
    </row>
    <row r="983056" spans="1:1" x14ac:dyDescent="0.35">
      <c r="A983056" t="s">
        <v>25</v>
      </c>
    </row>
    <row r="983057" spans="1:1" x14ac:dyDescent="0.35">
      <c r="A983057" t="s">
        <v>7</v>
      </c>
    </row>
    <row r="983058" spans="1:1" x14ac:dyDescent="0.35">
      <c r="A983058" t="s">
        <v>26</v>
      </c>
    </row>
    <row r="983059" spans="1:1" x14ac:dyDescent="0.35">
      <c r="A983059" t="s">
        <v>27</v>
      </c>
    </row>
    <row r="983060" spans="1:1" x14ac:dyDescent="0.35">
      <c r="A983060" t="s">
        <v>8</v>
      </c>
    </row>
    <row r="983061" spans="1:1" x14ac:dyDescent="0.35">
      <c r="A983061" t="s">
        <v>20</v>
      </c>
    </row>
    <row r="983062" spans="1:1" x14ac:dyDescent="0.35">
      <c r="A983062" t="s">
        <v>19</v>
      </c>
    </row>
    <row r="999425" spans="1:1" x14ac:dyDescent="0.35">
      <c r="A999425" t="s">
        <v>14</v>
      </c>
    </row>
    <row r="999426" spans="1:1" x14ac:dyDescent="0.35">
      <c r="A999426" t="s">
        <v>16</v>
      </c>
    </row>
    <row r="999427" spans="1:1" x14ac:dyDescent="0.35">
      <c r="A999427" t="s">
        <v>15</v>
      </c>
    </row>
    <row r="999428" spans="1:1" x14ac:dyDescent="0.35">
      <c r="A999428" t="s">
        <v>1</v>
      </c>
    </row>
    <row r="999429" spans="1:1" x14ac:dyDescent="0.35">
      <c r="A999429" t="s">
        <v>17</v>
      </c>
    </row>
    <row r="999430" spans="1:1" x14ac:dyDescent="0.35">
      <c r="A999430" t="s">
        <v>18</v>
      </c>
    </row>
    <row r="999431" spans="1:1" x14ac:dyDescent="0.35">
      <c r="A999431" t="s">
        <v>2</v>
      </c>
    </row>
    <row r="999432" spans="1:1" x14ac:dyDescent="0.35">
      <c r="A999432" t="s">
        <v>21</v>
      </c>
    </row>
    <row r="999433" spans="1:1" x14ac:dyDescent="0.35">
      <c r="A999433" t="s">
        <v>22</v>
      </c>
    </row>
    <row r="999434" spans="1:1" x14ac:dyDescent="0.35">
      <c r="A999434" t="s">
        <v>23</v>
      </c>
    </row>
    <row r="999435" spans="1:1" x14ac:dyDescent="0.35">
      <c r="A999435" t="s">
        <v>3</v>
      </c>
    </row>
    <row r="999436" spans="1:1" x14ac:dyDescent="0.35">
      <c r="A999436" t="s">
        <v>24</v>
      </c>
    </row>
    <row r="999437" spans="1:1" x14ac:dyDescent="0.35">
      <c r="A999437" t="s">
        <v>4</v>
      </c>
    </row>
    <row r="999438" spans="1:1" x14ac:dyDescent="0.35">
      <c r="A999438" t="s">
        <v>5</v>
      </c>
    </row>
    <row r="999439" spans="1:1" x14ac:dyDescent="0.35">
      <c r="A999439" t="s">
        <v>6</v>
      </c>
    </row>
    <row r="999440" spans="1:1" x14ac:dyDescent="0.35">
      <c r="A999440" t="s">
        <v>25</v>
      </c>
    </row>
    <row r="999441" spans="1:1" x14ac:dyDescent="0.35">
      <c r="A999441" t="s">
        <v>7</v>
      </c>
    </row>
    <row r="999442" spans="1:1" x14ac:dyDescent="0.35">
      <c r="A999442" t="s">
        <v>26</v>
      </c>
    </row>
    <row r="999443" spans="1:1" x14ac:dyDescent="0.35">
      <c r="A999443" t="s">
        <v>27</v>
      </c>
    </row>
    <row r="999444" spans="1:1" x14ac:dyDescent="0.35">
      <c r="A999444" t="s">
        <v>8</v>
      </c>
    </row>
    <row r="999445" spans="1:1" x14ac:dyDescent="0.35">
      <c r="A999445" t="s">
        <v>20</v>
      </c>
    </row>
    <row r="999446" spans="1:1" x14ac:dyDescent="0.35">
      <c r="A999446" t="s">
        <v>19</v>
      </c>
    </row>
    <row r="1015809" spans="1:1" x14ac:dyDescent="0.35">
      <c r="A1015809" t="s">
        <v>14</v>
      </c>
    </row>
    <row r="1015810" spans="1:1" x14ac:dyDescent="0.35">
      <c r="A1015810" t="s">
        <v>16</v>
      </c>
    </row>
    <row r="1015811" spans="1:1" x14ac:dyDescent="0.35">
      <c r="A1015811" t="s">
        <v>15</v>
      </c>
    </row>
    <row r="1015812" spans="1:1" x14ac:dyDescent="0.35">
      <c r="A1015812" t="s">
        <v>1</v>
      </c>
    </row>
    <row r="1015813" spans="1:1" x14ac:dyDescent="0.35">
      <c r="A1015813" t="s">
        <v>17</v>
      </c>
    </row>
    <row r="1015814" spans="1:1" x14ac:dyDescent="0.35">
      <c r="A1015814" t="s">
        <v>18</v>
      </c>
    </row>
    <row r="1015815" spans="1:1" x14ac:dyDescent="0.35">
      <c r="A1015815" t="s">
        <v>2</v>
      </c>
    </row>
    <row r="1015816" spans="1:1" x14ac:dyDescent="0.35">
      <c r="A1015816" t="s">
        <v>21</v>
      </c>
    </row>
    <row r="1015817" spans="1:1" x14ac:dyDescent="0.35">
      <c r="A1015817" t="s">
        <v>22</v>
      </c>
    </row>
    <row r="1015818" spans="1:1" x14ac:dyDescent="0.35">
      <c r="A1015818" t="s">
        <v>23</v>
      </c>
    </row>
    <row r="1015819" spans="1:1" x14ac:dyDescent="0.35">
      <c r="A1015819" t="s">
        <v>3</v>
      </c>
    </row>
    <row r="1015820" spans="1:1" x14ac:dyDescent="0.35">
      <c r="A1015820" t="s">
        <v>24</v>
      </c>
    </row>
    <row r="1015821" spans="1:1" x14ac:dyDescent="0.35">
      <c r="A1015821" t="s">
        <v>4</v>
      </c>
    </row>
    <row r="1015822" spans="1:1" x14ac:dyDescent="0.35">
      <c r="A1015822" t="s">
        <v>5</v>
      </c>
    </row>
    <row r="1015823" spans="1:1" x14ac:dyDescent="0.35">
      <c r="A1015823" t="s">
        <v>6</v>
      </c>
    </row>
    <row r="1015824" spans="1:1" x14ac:dyDescent="0.35">
      <c r="A1015824" t="s">
        <v>25</v>
      </c>
    </row>
    <row r="1015825" spans="1:1" x14ac:dyDescent="0.35">
      <c r="A1015825" t="s">
        <v>7</v>
      </c>
    </row>
    <row r="1015826" spans="1:1" x14ac:dyDescent="0.35">
      <c r="A1015826" t="s">
        <v>26</v>
      </c>
    </row>
    <row r="1015827" spans="1:1" x14ac:dyDescent="0.35">
      <c r="A1015827" t="s">
        <v>27</v>
      </c>
    </row>
    <row r="1015828" spans="1:1" x14ac:dyDescent="0.35">
      <c r="A1015828" t="s">
        <v>8</v>
      </c>
    </row>
    <row r="1015829" spans="1:1" x14ac:dyDescent="0.35">
      <c r="A1015829" t="s">
        <v>20</v>
      </c>
    </row>
    <row r="1015830" spans="1:1" x14ac:dyDescent="0.35">
      <c r="A1015830" t="s">
        <v>19</v>
      </c>
    </row>
    <row r="1032193" spans="1:1" x14ac:dyDescent="0.35">
      <c r="A1032193" t="s">
        <v>14</v>
      </c>
    </row>
    <row r="1032194" spans="1:1" x14ac:dyDescent="0.35">
      <c r="A1032194" t="s">
        <v>16</v>
      </c>
    </row>
    <row r="1032195" spans="1:1" x14ac:dyDescent="0.35">
      <c r="A1032195" t="s">
        <v>15</v>
      </c>
    </row>
    <row r="1032196" spans="1:1" x14ac:dyDescent="0.35">
      <c r="A1032196" t="s">
        <v>1</v>
      </c>
    </row>
    <row r="1032197" spans="1:1" x14ac:dyDescent="0.35">
      <c r="A1032197" t="s">
        <v>17</v>
      </c>
    </row>
    <row r="1032198" spans="1:1" x14ac:dyDescent="0.35">
      <c r="A1032198" t="s">
        <v>18</v>
      </c>
    </row>
    <row r="1032199" spans="1:1" x14ac:dyDescent="0.35">
      <c r="A1032199" t="s">
        <v>2</v>
      </c>
    </row>
    <row r="1032200" spans="1:1" x14ac:dyDescent="0.35">
      <c r="A1032200" t="s">
        <v>21</v>
      </c>
    </row>
    <row r="1032201" spans="1:1" x14ac:dyDescent="0.35">
      <c r="A1032201" t="s">
        <v>22</v>
      </c>
    </row>
    <row r="1032202" spans="1:1" x14ac:dyDescent="0.35">
      <c r="A1032202" t="s">
        <v>23</v>
      </c>
    </row>
    <row r="1032203" spans="1:1" x14ac:dyDescent="0.35">
      <c r="A1032203" t="s">
        <v>3</v>
      </c>
    </row>
    <row r="1032204" spans="1:1" x14ac:dyDescent="0.35">
      <c r="A1032204" t="s">
        <v>24</v>
      </c>
    </row>
    <row r="1032205" spans="1:1" x14ac:dyDescent="0.35">
      <c r="A1032205" t="s">
        <v>4</v>
      </c>
    </row>
    <row r="1032206" spans="1:1" x14ac:dyDescent="0.35">
      <c r="A1032206" t="s">
        <v>5</v>
      </c>
    </row>
    <row r="1032207" spans="1:1" x14ac:dyDescent="0.35">
      <c r="A1032207" t="s">
        <v>6</v>
      </c>
    </row>
    <row r="1032208" spans="1:1" x14ac:dyDescent="0.35">
      <c r="A1032208" t="s">
        <v>25</v>
      </c>
    </row>
    <row r="1032209" spans="1:1" x14ac:dyDescent="0.35">
      <c r="A1032209" t="s">
        <v>7</v>
      </c>
    </row>
    <row r="1032210" spans="1:1" x14ac:dyDescent="0.35">
      <c r="A1032210" t="s">
        <v>26</v>
      </c>
    </row>
    <row r="1032211" spans="1:1" x14ac:dyDescent="0.35">
      <c r="A1032211" t="s">
        <v>27</v>
      </c>
    </row>
    <row r="1032212" spans="1:1" x14ac:dyDescent="0.35">
      <c r="A1032212" t="s">
        <v>8</v>
      </c>
    </row>
    <row r="1032213" spans="1:1" x14ac:dyDescent="0.35">
      <c r="A1032213" t="s">
        <v>20</v>
      </c>
    </row>
    <row r="1032214" spans="1:1" x14ac:dyDescent="0.35">
      <c r="A1032214" t="s">
        <v>19</v>
      </c>
    </row>
  </sheetData>
  <autoFilter ref="A1:B22" xr:uid="{00000000-0009-0000-0000-000005000000}">
    <sortState xmlns:xlrd2="http://schemas.microsoft.com/office/spreadsheetml/2017/richdata2" ref="A2:B23">
      <sortCondition descending="1" ref="B1:B23"/>
    </sortState>
  </autoFilter>
  <sortState xmlns:xlrd2="http://schemas.microsoft.com/office/spreadsheetml/2017/richdata2" ref="A2:F23">
    <sortCondition descending="1" ref="D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EA9E94C448A47B42B3A061E176277" ma:contentTypeVersion="13" ma:contentTypeDescription="Create a new document." ma:contentTypeScope="" ma:versionID="0da7af3d5c5583cb6d650dbf747b5c32">
  <xsd:schema xmlns:xsd="http://www.w3.org/2001/XMLSchema" xmlns:xs="http://www.w3.org/2001/XMLSchema" xmlns:p="http://schemas.microsoft.com/office/2006/metadata/properties" xmlns:ns2="35f73b80-3aee-4e73-8bbe-3e879d0e9ac7" xmlns:ns3="cdfbcbef-a0d3-4af9-b3c9-bef79c145254" targetNamespace="http://schemas.microsoft.com/office/2006/metadata/properties" ma:root="true" ma:fieldsID="6f56ac4b1ed5b2f46aeff345fdffe544" ns2:_="" ns3:_="">
    <xsd:import namespace="35f73b80-3aee-4e73-8bbe-3e879d0e9ac7"/>
    <xsd:import namespace="cdfbcbef-a0d3-4af9-b3c9-bef79c145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73b80-3aee-4e73-8bbe-3e879d0e9a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bcbef-a0d3-4af9-b3c9-bef79c14525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45533-641E-492D-9DC1-3D7F77B09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73b80-3aee-4e73-8bbe-3e879d0e9ac7"/>
    <ds:schemaRef ds:uri="cdfbcbef-a0d3-4af9-b3c9-bef79c145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686B5-06A5-47E8-9777-00E2AAB32179}">
  <ds:schemaRefs>
    <ds:schemaRef ds:uri="http://purl.org/dc/elements/1.1/"/>
    <ds:schemaRef ds:uri="http://schemas.microsoft.com/office/2006/documentManagement/types"/>
    <ds:schemaRef ds:uri="http://purl.org/dc/dcmitype/"/>
    <ds:schemaRef ds:uri="cbb0131c-9d6a-4209-ba85-c7aa208e1ef3"/>
    <ds:schemaRef ds:uri="http://www.w3.org/XML/1998/namespace"/>
    <ds:schemaRef ds:uri="http://schemas.microsoft.com/office/infopath/2007/PartnerControls"/>
    <ds:schemaRef ds:uri="6cf2cff3-d7bb-4fea-950a-9f6085aa63f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WP Dashboard</vt:lpstr>
      <vt:lpstr>governorates</vt:lpstr>
      <vt:lpstr>Flexible WP </vt:lpstr>
      <vt:lpstr>Sheet5</vt:lpstr>
      <vt:lpstr>Sheet1</vt:lpstr>
      <vt:lpstr>Sheet2</vt:lpstr>
      <vt:lpstr>Weekly Tracker (2)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anas</cp:lastModifiedBy>
  <cp:lastPrinted>2019-09-23T11:34:04Z</cp:lastPrinted>
  <dcterms:created xsi:type="dcterms:W3CDTF">2017-07-18T11:05:25Z</dcterms:created>
  <dcterms:modified xsi:type="dcterms:W3CDTF">2022-09-14T07:08:55Z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0x01010093EEA9E94C448A47B42B3A061E176277</vt:lpwstr>
  </property>
</Properties>
</file>